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50.9\22-32-33\_плановый\Капканова\_все по программе\ОТЧЕТЫ ПО ПРОГРАММЕ 2023,2024\Оперативные отчеты 2022,2023,2024,2025\2025 год\9 месяцев 2025 (01.10.2025)\"/>
    </mc:Choice>
  </mc:AlternateContent>
  <bookViews>
    <workbookView xWindow="0" yWindow="0" windowWidth="15060" windowHeight="11355" firstSheet="3" activeTab="3"/>
  </bookViews>
  <sheets>
    <sheet name="Старый" sheetId="1" state="hidden" r:id="rId1"/>
    <sheet name="ДКС" sheetId="3" state="hidden" r:id="rId2"/>
    <sheet name="Форма" sheetId="4" state="hidden" r:id="rId3"/>
    <sheet name="Отчет по форме" sheetId="5" r:id="rId4"/>
    <sheet name="3 кв. 2022" sheetId="7" state="hidden" r:id="rId5"/>
    <sheet name="Замена ДКС" sheetId="8" state="hidden" r:id="rId6"/>
  </sheets>
  <definedNames>
    <definedName name="_xlnm.Print_Area" localSheetId="3">'Отчет по форме'!$A$1:$O$31</definedName>
    <definedName name="_xlnm.Print_Area" localSheetId="0">Старый!$A$1:$Y$42</definedName>
  </definedNames>
  <calcPr calcId="152511"/>
</workbook>
</file>

<file path=xl/calcChain.xml><?xml version="1.0" encoding="utf-8"?>
<calcChain xmlns="http://schemas.openxmlformats.org/spreadsheetml/2006/main">
  <c r="L12" i="5" l="1"/>
  <c r="G12" i="5"/>
  <c r="E12" i="5" l="1"/>
  <c r="M11" i="5" l="1"/>
  <c r="N11" i="5"/>
  <c r="K11" i="5"/>
  <c r="H11" i="5"/>
  <c r="I11" i="5"/>
  <c r="F11" i="5"/>
  <c r="R13" i="5"/>
  <c r="S13" i="5"/>
  <c r="T13" i="5"/>
  <c r="U13" i="5"/>
  <c r="J13" i="5"/>
  <c r="E13" i="5"/>
  <c r="M10" i="5" l="1"/>
  <c r="Q13" i="5"/>
  <c r="K10" i="5"/>
  <c r="J20" i="5" l="1"/>
  <c r="J17" i="5"/>
  <c r="L11" i="5" l="1"/>
  <c r="G11" i="5"/>
  <c r="E11" i="5" s="1"/>
  <c r="J11" i="5" l="1"/>
  <c r="L10" i="5"/>
  <c r="E17" i="5"/>
  <c r="J12" i="5" l="1"/>
  <c r="R19" i="5" l="1"/>
  <c r="T20" i="5"/>
  <c r="R20" i="5"/>
  <c r="E20" i="5" l="1"/>
  <c r="E19" i="5"/>
  <c r="Q20" i="5" l="1"/>
  <c r="T14" i="5"/>
  <c r="E14" i="5"/>
  <c r="U14" i="5" l="1"/>
  <c r="U12" i="5"/>
  <c r="T12" i="5"/>
  <c r="U11" i="5" l="1"/>
  <c r="Q16" i="5"/>
  <c r="J14" i="5" l="1"/>
  <c r="Q14" i="5" l="1"/>
  <c r="S17" i="5"/>
  <c r="Q12" i="5" l="1"/>
  <c r="J19" i="5"/>
  <c r="W19" i="5" s="1"/>
  <c r="T19" i="5" l="1"/>
  <c r="S12" i="5"/>
  <c r="S14" i="5"/>
  <c r="R16" i="5"/>
  <c r="S16" i="5"/>
  <c r="T16" i="5"/>
  <c r="R17" i="5"/>
  <c r="T17" i="5"/>
  <c r="R18" i="5"/>
  <c r="S18" i="5"/>
  <c r="T18" i="5"/>
  <c r="S19" i="5"/>
  <c r="Q22" i="5"/>
  <c r="R22" i="5"/>
  <c r="S22" i="5"/>
  <c r="T22" i="5"/>
  <c r="R12" i="5"/>
  <c r="Q19" i="5" l="1"/>
  <c r="R14" i="5" l="1"/>
  <c r="Q28" i="7"/>
  <c r="P28" i="7"/>
  <c r="I28" i="7"/>
  <c r="D28" i="7"/>
  <c r="O28" i="7" s="1"/>
  <c r="Q27" i="7"/>
  <c r="P27" i="7"/>
  <c r="I27" i="7"/>
  <c r="D27" i="7"/>
  <c r="Q26" i="7"/>
  <c r="P26" i="7"/>
  <c r="I26" i="7"/>
  <c r="D26" i="7"/>
  <c r="O26" i="7" s="1"/>
  <c r="R24" i="7"/>
  <c r="Q24" i="7"/>
  <c r="I24" i="7"/>
  <c r="E24" i="7"/>
  <c r="P24" i="7" s="1"/>
  <c r="R23" i="7"/>
  <c r="Q23" i="7"/>
  <c r="I23" i="7"/>
  <c r="E23" i="7"/>
  <c r="P23" i="7" s="1"/>
  <c r="D23" i="7"/>
  <c r="R22" i="7"/>
  <c r="Q22" i="7"/>
  <c r="I22" i="7"/>
  <c r="E22" i="7"/>
  <c r="P22" i="7" s="1"/>
  <c r="R21" i="7"/>
  <c r="Q21" i="7"/>
  <c r="P21" i="7"/>
  <c r="I21" i="7"/>
  <c r="O21" i="7" s="1"/>
  <c r="E21" i="7"/>
  <c r="D21" i="7"/>
  <c r="R20" i="7"/>
  <c r="Q20" i="7"/>
  <c r="I20" i="7"/>
  <c r="E20" i="7"/>
  <c r="P20" i="7" s="1"/>
  <c r="M19" i="7"/>
  <c r="L19" i="7"/>
  <c r="K19" i="7"/>
  <c r="J19" i="7"/>
  <c r="H19" i="7"/>
  <c r="G19" i="7"/>
  <c r="F19" i="7"/>
  <c r="Q18" i="7"/>
  <c r="P18" i="7"/>
  <c r="I18" i="7"/>
  <c r="O18" i="7" s="1"/>
  <c r="D18" i="7"/>
  <c r="P17" i="7"/>
  <c r="I17" i="7"/>
  <c r="D17" i="7"/>
  <c r="Q16" i="7"/>
  <c r="P16" i="7"/>
  <c r="I16" i="7"/>
  <c r="D16" i="7"/>
  <c r="O16" i="7" s="1"/>
  <c r="R14" i="7"/>
  <c r="Q14" i="7"/>
  <c r="P14" i="7"/>
  <c r="I14" i="7"/>
  <c r="I12" i="7" s="1"/>
  <c r="D14" i="7"/>
  <c r="R13" i="7"/>
  <c r="Q13" i="7"/>
  <c r="P13" i="7"/>
  <c r="I13" i="7"/>
  <c r="D13" i="7"/>
  <c r="O13" i="7" s="1"/>
  <c r="M12" i="7"/>
  <c r="L12" i="7"/>
  <c r="L11" i="7" s="1"/>
  <c r="K12" i="7"/>
  <c r="J12" i="7"/>
  <c r="J11" i="7" s="1"/>
  <c r="G12" i="7"/>
  <c r="F12" i="7"/>
  <c r="E12" i="7"/>
  <c r="K11" i="7"/>
  <c r="O17" i="7" l="1"/>
  <c r="D12" i="7"/>
  <c r="I11" i="7" s="1"/>
  <c r="O23" i="7"/>
  <c r="O14" i="7"/>
  <c r="O27" i="7"/>
  <c r="E19" i="7"/>
  <c r="U19" i="7" s="1"/>
  <c r="I19" i="7"/>
  <c r="D20" i="7"/>
  <c r="D22" i="7"/>
  <c r="O22" i="7" s="1"/>
  <c r="D24" i="7"/>
  <c r="O24" i="7" s="1"/>
  <c r="O20" i="7" l="1"/>
  <c r="D19" i="7"/>
  <c r="V16" i="3" l="1"/>
  <c r="U16" i="3"/>
  <c r="T16" i="3"/>
  <c r="V15" i="3"/>
  <c r="U15" i="3"/>
  <c r="N15" i="3"/>
  <c r="I15" i="3"/>
  <c r="V14" i="3"/>
  <c r="U14" i="3"/>
  <c r="N14" i="3"/>
  <c r="I14" i="3"/>
  <c r="V13" i="3"/>
  <c r="U13" i="3"/>
  <c r="N13" i="3"/>
  <c r="I13" i="3"/>
  <c r="W11" i="3"/>
  <c r="V11" i="3"/>
  <c r="U11" i="3"/>
  <c r="N11" i="3"/>
  <c r="I11" i="3"/>
  <c r="D11" i="3"/>
  <c r="V10" i="3"/>
  <c r="U10" i="3"/>
  <c r="T10" i="3"/>
  <c r="T11" i="5" l="1"/>
  <c r="T13" i="3"/>
  <c r="T14" i="3"/>
  <c r="T15" i="3"/>
  <c r="T11" i="3"/>
  <c r="J18" i="5"/>
  <c r="E18" i="5"/>
  <c r="V19" i="1"/>
  <c r="W19" i="1"/>
  <c r="V20" i="1"/>
  <c r="W20" i="1"/>
  <c r="V21" i="1"/>
  <c r="W21" i="1"/>
  <c r="V22" i="1"/>
  <c r="W22" i="1"/>
  <c r="V23" i="1"/>
  <c r="W23" i="1"/>
  <c r="U25" i="1"/>
  <c r="V25" i="1"/>
  <c r="W25" i="1"/>
  <c r="X25" i="1"/>
  <c r="U26" i="1"/>
  <c r="V26" i="1"/>
  <c r="W26" i="1"/>
  <c r="X26" i="1"/>
  <c r="U27" i="1"/>
  <c r="V27" i="1"/>
  <c r="W27" i="1"/>
  <c r="X27" i="1"/>
  <c r="L11" i="4"/>
  <c r="K11" i="4"/>
  <c r="J11" i="4"/>
  <c r="I11" i="4"/>
  <c r="N27" i="1"/>
  <c r="T27" i="1" s="1"/>
  <c r="I27" i="1"/>
  <c r="N26" i="1"/>
  <c r="I26" i="1"/>
  <c r="N25" i="1"/>
  <c r="T25" i="1" s="1"/>
  <c r="I25" i="1"/>
  <c r="N13" i="1"/>
  <c r="I13" i="1"/>
  <c r="J10" i="5" l="1"/>
  <c r="Q11" i="5"/>
  <c r="Q17" i="5"/>
  <c r="S11" i="5"/>
  <c r="Q18" i="5"/>
  <c r="T26" i="1"/>
  <c r="N17" i="1"/>
  <c r="N20" i="1"/>
  <c r="N21" i="1"/>
  <c r="N22" i="1"/>
  <c r="N23" i="1"/>
  <c r="K18" i="1"/>
  <c r="L18" i="1"/>
  <c r="M18" i="1"/>
  <c r="O18" i="1"/>
  <c r="P18" i="1"/>
  <c r="V18" i="1" s="1"/>
  <c r="Q18" i="1"/>
  <c r="W18" i="1" s="1"/>
  <c r="R18" i="1"/>
  <c r="I17" i="1"/>
  <c r="O12" i="1" l="1"/>
  <c r="N12" i="1" s="1"/>
  <c r="N18" i="1"/>
  <c r="R11" i="5" l="1"/>
  <c r="N16" i="1"/>
  <c r="I16" i="1"/>
  <c r="I15" i="1"/>
  <c r="F11" i="1"/>
  <c r="D12" i="1"/>
  <c r="J19" i="1" l="1"/>
  <c r="J21" i="1"/>
  <c r="J22" i="1"/>
  <c r="J23" i="1"/>
  <c r="J20" i="1"/>
  <c r="X16" i="1"/>
  <c r="X17" i="1"/>
  <c r="X15" i="1"/>
  <c r="U15" i="1"/>
  <c r="V15" i="1"/>
  <c r="U16" i="1"/>
  <c r="U17" i="1"/>
  <c r="V17" i="1"/>
  <c r="W17" i="1"/>
  <c r="U13" i="1"/>
  <c r="V13" i="1"/>
  <c r="W13" i="1"/>
  <c r="X20" i="1" l="1"/>
  <c r="U20" i="1"/>
  <c r="I20" i="1"/>
  <c r="T20" i="1" s="1"/>
  <c r="U19" i="1"/>
  <c r="X19" i="1"/>
  <c r="J18" i="1"/>
  <c r="I19" i="1"/>
  <c r="T19" i="1" s="1"/>
  <c r="I21" i="1"/>
  <c r="T21" i="1" s="1"/>
  <c r="U21" i="1"/>
  <c r="X21" i="1"/>
  <c r="I22" i="1"/>
  <c r="T22" i="1" s="1"/>
  <c r="X22" i="1"/>
  <c r="U22" i="1"/>
  <c r="I23" i="1"/>
  <c r="T23" i="1" s="1"/>
  <c r="U23" i="1"/>
  <c r="X23" i="1"/>
  <c r="T17" i="1"/>
  <c r="N15" i="1"/>
  <c r="V12" i="1"/>
  <c r="W12" i="1"/>
  <c r="P11" i="1"/>
  <c r="Q11" i="1"/>
  <c r="R11" i="1"/>
  <c r="O11" i="1"/>
  <c r="K11" i="1"/>
  <c r="L11" i="1"/>
  <c r="M11" i="1"/>
  <c r="G11" i="1"/>
  <c r="H11" i="1"/>
  <c r="E11" i="1"/>
  <c r="D13" i="1"/>
  <c r="J12" i="1" l="1"/>
  <c r="U18" i="1"/>
  <c r="X18" i="1"/>
  <c r="I18" i="1"/>
  <c r="T18" i="1" s="1"/>
  <c r="V11" i="1"/>
  <c r="W11" i="1"/>
  <c r="D11" i="1"/>
  <c r="T16" i="1"/>
  <c r="T15" i="1"/>
  <c r="T13" i="1"/>
  <c r="N11" i="1"/>
  <c r="U12" i="1" l="1"/>
  <c r="J11" i="1"/>
  <c r="I12" i="1"/>
  <c r="T12" i="1" s="1"/>
  <c r="I11" i="1" l="1"/>
  <c r="T11" i="1" s="1"/>
  <c r="U11" i="1"/>
</calcChain>
</file>

<file path=xl/sharedStrings.xml><?xml version="1.0" encoding="utf-8"?>
<sst xmlns="http://schemas.openxmlformats.org/spreadsheetml/2006/main" count="356" uniqueCount="191">
  <si>
    <t>№ п/п</t>
  </si>
  <si>
    <t>Всего</t>
  </si>
  <si>
    <t>в том числе</t>
  </si>
  <si>
    <t>Прочие источники</t>
  </si>
  <si>
    <t>тыс. руб.</t>
  </si>
  <si>
    <t>Согласовано: Муниципальное казначейство города Ростова-на-Дону</t>
  </si>
  <si>
    <t>(наименование муниципальной программы)</t>
  </si>
  <si>
    <t>Реквизиты нормативно правового акта об утверждении муниципальной программы</t>
  </si>
  <si>
    <t>Оперативный отчет о реализации муниципальной программы</t>
  </si>
  <si>
    <t>Приложение</t>
  </si>
  <si>
    <t>1.1.</t>
  </si>
  <si>
    <t>1.</t>
  </si>
  <si>
    <t>1.2.</t>
  </si>
  <si>
    <t>1.3.</t>
  </si>
  <si>
    <t>Объем ассигнований</t>
  </si>
  <si>
    <t>"Развитие системы образования города Ростова-на-Дону"</t>
  </si>
  <si>
    <t>Постановление Администрации города Ростова-на-Дону от 28.12.2018 № 1363 , в т.ч.:</t>
  </si>
  <si>
    <t xml:space="preserve">по ГРБС - Управление образования города Ростова-на-Дону
</t>
  </si>
  <si>
    <t xml:space="preserve">по ГРБС - Департамент координации строительства 
и перспективного развития города Ростова-на-Дону
</t>
  </si>
  <si>
    <t>увед. 12544 от 22.12.2021, РПРО от 20.12.2021 № 1091</t>
  </si>
  <si>
    <t>Создание дополнительных мест для детей
 в возрасте от 1,5 
до 3 лет любой направленности 
в организациях, осуществляющих образовательную деятельность
 (за исключением государственных, муниципальных), 
и у индивидуальных предпринимателей, осуществляющих образовательную деятельность по образовательным программам дошкольного образования, 
в том числе адаптированным, 
и присмотр и уход 
за детьми</t>
  </si>
  <si>
    <t xml:space="preserve">Ежемесячное денежное вознаграждение 
за классное руководство педагогическим работникам муниципальных общеобразовательных организаций
</t>
  </si>
  <si>
    <t xml:space="preserve">Организация бесплатного горячего питания обучающихся, получающих начальное общее образование в муниципальных образовательных организациях </t>
  </si>
  <si>
    <t>1.5.</t>
  </si>
  <si>
    <t>1.6.</t>
  </si>
  <si>
    <t>1.7.</t>
  </si>
  <si>
    <t xml:space="preserve">                                                          </t>
  </si>
  <si>
    <t>Галина Вацлавовна Сыпченко</t>
  </si>
  <si>
    <t>(863) 240 33 48</t>
  </si>
  <si>
    <t>Начальник отдела ФОО                  ____________________________________   Я.В. Даниленко</t>
  </si>
  <si>
    <t xml:space="preserve">Объемы финансирования по каждому мероприятию, на которое выделены средства федерального бюджета </t>
  </si>
  <si>
    <t>Предусмотрено программой на весь период реализации *</t>
  </si>
  <si>
    <t>Федеральный бюджет (ФБ)</t>
  </si>
  <si>
    <t>Областной бюджет (ОБ)</t>
  </si>
  <si>
    <t>Местный бюджет (МБ)</t>
  </si>
  <si>
    <t>Общеобразовательная организация на 1100 учащихся в г.Ростов-на-Дону, Советский район, жилой район "Левенцовский", микрорайон №5 (корпус 5-21) (Строительство)</t>
  </si>
  <si>
    <t>Строительство общеобразовательной организация на 1340 мест в жилой застройке в районе Ростовского моря (мкр. № 1) с. п. 1-22</t>
  </si>
  <si>
    <t>Общеобразовательное учреждение на 1275 учащихся" по адресу: г.Ростов-на-Дону, Советский район, жилой район "Левенцовский", микрорайон №6 (корпус 6-28)</t>
  </si>
  <si>
    <t xml:space="preserve">«Развитие системы образования города Ростова-на-Дону» по мероприятиям ДКСиПР </t>
  </si>
  <si>
    <t>Наименование муниципальной программы, объекта, мероприятия, направления расходования субсидий, субвенций*</t>
  </si>
  <si>
    <t xml:space="preserve">Причины низкого освоения средств (менее 30%) с разбивкой по источникам бюджетов </t>
  </si>
  <si>
    <t xml:space="preserve">Предусмотрено программой на весь период реализации </t>
  </si>
  <si>
    <t xml:space="preserve">Предусмотрено программой на 2022 год </t>
  </si>
  <si>
    <t xml:space="preserve"> Исполнено в 2022 году (кассовые расходы) </t>
  </si>
  <si>
    <t>ФБ</t>
  </si>
  <si>
    <t>ОБ</t>
  </si>
  <si>
    <t>МБ</t>
  </si>
  <si>
    <t>Муниципальная программа «Развитие системы образования города Ростова-на-Дону» по мероприятиям ДКСиПР</t>
  </si>
  <si>
    <t>Постановление Администрации города от 28.12.2018  № 1363</t>
  </si>
  <si>
    <t>Принимаемые меры по обеспечению полного освоения средств ФБ в 2021 году (заполяется в случае освоения ФБ менеее 70%) **</t>
  </si>
  <si>
    <t>Заместитель директора</t>
  </si>
  <si>
    <t xml:space="preserve">О.М. Савенко </t>
  </si>
  <si>
    <t>(подпись)</t>
  </si>
  <si>
    <t>Нецветайло Елена Анатольевна</t>
  </si>
  <si>
    <t>(863) 240 18 28</t>
  </si>
  <si>
    <t>1.4.</t>
  </si>
  <si>
    <t>Модернизация школьных  систем образования, в т.ч.:</t>
  </si>
  <si>
    <t xml:space="preserve">Капитальный ремонт и оснащение МБОУ "Гимназия № 45 по адресу: г. Ростов-на-Дону, пр. Ворошиловский, 29 </t>
  </si>
  <si>
    <t xml:space="preserve">Капитальный ремонт и оснащение МБОУ "Школа № 49 по адресу: г. Ростов-на-Дону, ул. М. Горького, 108/82 </t>
  </si>
  <si>
    <t xml:space="preserve">Капитальный ремонт и оснащение МАОУ «Школа № 70» по адресу: г. Ростов-на-Дону, ул. Варфоломеева, 1 А </t>
  </si>
  <si>
    <t xml:space="preserve">Капитальный ремонт здания и оснащение МАОУ "Школа №10 по адресу:г. Ростов-на-Дону, ул. Ректорская,11 </t>
  </si>
  <si>
    <t xml:space="preserve">Капитальный ремонт и оснащение МАОУ "Школа №104" по адресу: г. Ростов-на-Дону, Ворошиловский район, бул. Комарова, 9/5" </t>
  </si>
  <si>
    <t>Предусмотрено программой  на 2022 год</t>
  </si>
  <si>
    <t xml:space="preserve">Освоение ФБ - 61,3%                                          Оплата производится за фактически оказанные услуги 
</t>
  </si>
  <si>
    <t xml:space="preserve">Освоение ФБ -62,4%  
Выплата проводится за фактически отработанное время
</t>
  </si>
  <si>
    <t>Освоение ФБ - 2,8%
Повторное размещение аукциона: Итоги аукциона подведены-30.06.2022 г. Заключение договора до 12.07.2022 г.</t>
  </si>
  <si>
    <t xml:space="preserve">Освоение ФБ -0,0% 
Заключено соглашение № 60701000-1-2022-001 от 19.01.2022 г. между Администрацией города Ростова-на-Дону и Министерством общего и профессионального образования Ростовской области. Победитель конкурса ИП Нестерова О.В. от 24.06.2022. Ведется  подготовка пакета документов и заключения соглашения между Управлением образования и ИП Нестерова О.В. Освоение средств запланировано до конца текущего года.
</t>
  </si>
  <si>
    <t xml:space="preserve">Начальник отдела ФОГХ            ____________________________________      Т.Ф. Лащенова </t>
  </si>
  <si>
    <t>Реквизиты нормативно-правового акта об утверждении муниципальной программы</t>
  </si>
  <si>
    <t xml:space="preserve"> </t>
  </si>
  <si>
    <t xml:space="preserve">Освоение  – 45,3% , в т.ч.
ФБ - 26,6%
ОБ-49,7%
МБ-45,1%
</t>
  </si>
  <si>
    <t xml:space="preserve">Освоение ФБ - 10,0% 
04.05.2022  заключен МК №7 с подрядной организацией АО "ККПД"  на выполнение СМР, стоимость работ - 1 112 161,2 тыс. руб., в т.ч. 2022-378 957,1 тыс. руб. (ФБ-371377,9 тыс. руб., ОБ-7 579,2 тыс. руб.) срок выполнения работ - 15 мес. Работы ведутся в соответствии с графиком производства работ.
</t>
  </si>
  <si>
    <t xml:space="preserve">Освоение ФБ - 10,0% 
22.04.2022 заключен МК №8 с подрядной организацией ООО "ЭЛИТСПЕЦСТРОЙ" на выполнение СМР, стоимость работ - 1 395 697,5 тыс. руб., в т.ч. 2022-263 073,1 тыс. руб. (ФБ-257 811,6 тыс. руб., ОБ-5 261,5 тыс. руб.) срок завершения работ - 20.12.2023. Работы ведутся в соответствии с графиком производства работ. </t>
  </si>
  <si>
    <t xml:space="preserve">Освоение ФБ -10,0% 
28.03.2022  заключен МК №6 на выполнение СМР. Подрядчик  ОАО "АГРОПРОМЫШЛЕННЫЙ СТРОИТЕЛЬНЫЙ КОМБИНАТ ГУЛЬКЕВИЧСКИЙ".  
Цена  контракта 1 476 732 500 руб., в т.ч. 2022-599 789,0 тыс. руб. (ФБ-587793,2 тыс. руб., ОБ-11 995,8 тыс. руб.) срок завершения работ -20.12.2023. Работы ведутся в соответствии с графиком производства работ. </t>
  </si>
  <si>
    <t>Освоение ФБ - 17,1%. Приобретены и оплачены средства обучения и воспитания.
Договор на капремонт заключен 29.04.2022 г. Выполнение работ в соответсвии с графиком, освоение в 3-4 кв. 2022 года
по ОБ - 53,8 %</t>
  </si>
  <si>
    <t>Освоение ФБ - 6,1%. Приобретены и оплачены средства обучения и воспитания.
Договор на капремонт заключен от 27.05.2022 г. Доп соглашение №1 от 30.05.2022 г.  Выполнение работ в соответсвии с графиком, освоение в 3-4 кв. 2022 года</t>
  </si>
  <si>
    <t>Освоение ФБ - 6,1%. Приобретены и оплачены средства обучения и воспитания.
Договор на капремонт  заключен от 11.05.2022 г. Выполнение работ в соответсвии с графиком, освоение в 3-4 кв. 2022 года</t>
  </si>
  <si>
    <t>Освоение ФБ - 6,1%. Приобретены и оплачены средства обучения и воспитания.
Договор на капремонт  заключен 19.05.2022 г. Выполнение работ в соответсвии с графиком, освоение в 3-4 кв. 2022 года</t>
  </si>
  <si>
    <t xml:space="preserve">         Заместитель начальника (по экономическим вопросам) Управления образования города Ростова-на-Дону    _____________Е.С. Маслюченко</t>
  </si>
  <si>
    <t>«Развитие ЖКХ, энергетики, улучшение экологической обстановки и благоустройство города Ростова-на-Дону»</t>
  </si>
  <si>
    <t>по состоянию на 01.10.2022 г.</t>
  </si>
  <si>
    <t>Реквизиты нормативного правового акта                                          об утверждении муниципальной программы</t>
  </si>
  <si>
    <t>Объем бюджетных ассигнований</t>
  </si>
  <si>
    <t>Причины низкого освоения средств 
(с разбивкой 
по источникам бюджетов)</t>
  </si>
  <si>
    <t>Предусмотрено сводной бюджетной росписью</t>
  </si>
  <si>
    <t xml:space="preserve"> Исполнено в отчетном году (кассовые расходы) </t>
  </si>
  <si>
    <t>на отчетную дату</t>
  </si>
  <si>
    <t>Федеральный бюджет</t>
  </si>
  <si>
    <t>Областной бюджет</t>
  </si>
  <si>
    <t>Местный бюджет</t>
  </si>
  <si>
    <t>ПРИМЕР: Муниципальная программа «Развитие ЖКХ, энергетики, улучшение экологической обстановки и благоустройство города Ростова-на-Дону»</t>
  </si>
  <si>
    <t>постановление Администрации города Ростова-на-Дону                           от _______ № ___</t>
  </si>
  <si>
    <t>-</t>
  </si>
  <si>
    <t xml:space="preserve">- </t>
  </si>
  <si>
    <t>Объемы финансирования по каждому мероприятию, на которое выделены средства федерального бюджета</t>
  </si>
  <si>
    <t>ПРИМЕР: Строительство канализационного коллектора 
№ 62 в городе Ростове-на-Дону</t>
  </si>
  <si>
    <t>ПРИМЕР: Освоение ФБ – 0%.                                             Заключен контракт, работы выполняются в установленные сроки/ либо подрядчиком нарушаются сроки выполнения работ, ведется претензионная работа/ Планируется освоение федеральных средств в III-IV кварталах 20__ года</t>
  </si>
  <si>
    <t>…</t>
  </si>
  <si>
    <t>..</t>
  </si>
  <si>
    <t>&lt;1&gt; - мероприятие, объект указываются только в рамках средств федерального бюджета (например, создание дополнительных мест для детей от 1,5 до 3 лет; строительство школы; ремонт дороги и т.д.)</t>
  </si>
  <si>
    <t>&lt;2&gt; - c учетом уведомлений о предоставлении межбюджетных трансфертов</t>
  </si>
  <si>
    <t>&lt;3&gt; - в случае наличия проблем при реализации мероприятий, указывают какие меры приняты органами местного самоуправления (ведется претензионная работа, контракт расторгнут, объявлен конкурс и т.д.)</t>
  </si>
  <si>
    <t>Руководитель учреждения (органа)</t>
  </si>
  <si>
    <t>Ф.И.О.</t>
  </si>
  <si>
    <t>Должность</t>
  </si>
  <si>
    <t>(Ф.И.О. исполнителя)</t>
  </si>
  <si>
    <t>(телефон)</t>
  </si>
  <si>
    <r>
      <t xml:space="preserve">Наименование муниципальной программы, мероприятия, объекта </t>
    </r>
    <r>
      <rPr>
        <vertAlign val="superscript"/>
        <sz val="8"/>
        <color theme="1"/>
        <rFont val="Times New Roman"/>
        <family val="1"/>
        <charset val="204"/>
      </rPr>
      <t>&lt;1&gt;</t>
    </r>
  </si>
  <si>
    <r>
      <t xml:space="preserve">на отчетную дату </t>
    </r>
    <r>
      <rPr>
        <vertAlign val="superscript"/>
        <sz val="8"/>
        <color rgb="FFFF0000"/>
        <rFont val="Times New Roman"/>
        <family val="1"/>
        <charset val="204"/>
      </rPr>
      <t>&lt;2&gt;</t>
    </r>
  </si>
  <si>
    <r>
      <t xml:space="preserve">% освоения в 20___ году </t>
    </r>
    <r>
      <rPr>
        <i/>
        <sz val="8"/>
        <color theme="1"/>
        <rFont val="Times New Roman"/>
        <family val="1"/>
        <charset val="204"/>
      </rPr>
      <t>(по бюджетам)</t>
    </r>
  </si>
  <si>
    <r>
      <t xml:space="preserve">Принимаемые меры по обеспечению полного освоения средств федерального бюджета в рамках муниципальных программ в 2022 году </t>
    </r>
    <r>
      <rPr>
        <sz val="8"/>
        <color rgb="FFFF0000"/>
        <rFont val="Times New Roman"/>
        <family val="1"/>
        <charset val="204"/>
      </rPr>
      <t>(заполняется в случае освоения федеральных средств менеее 70%)</t>
    </r>
    <r>
      <rPr>
        <sz val="8"/>
        <color theme="1"/>
        <rFont val="Times New Roman"/>
        <family val="1"/>
        <charset val="204"/>
      </rPr>
      <t xml:space="preserve"> &lt;3&gt;</t>
    </r>
  </si>
  <si>
    <r>
      <t>&lt;***&gt;</t>
    </r>
    <r>
      <rPr>
        <b/>
        <sz val="8"/>
        <color rgb="FFFF0000"/>
        <rFont val="Times New Roman"/>
        <family val="1"/>
        <charset val="204"/>
      </rPr>
      <t>Освоение -  20,2 %</t>
    </r>
    <r>
      <rPr>
        <sz val="8"/>
        <color rgb="FFFF0000"/>
        <rFont val="Times New Roman"/>
        <family val="1"/>
        <charset val="204"/>
      </rPr>
      <t xml:space="preserve">, в т.ч.:  
Освоение </t>
    </r>
    <r>
      <rPr>
        <b/>
        <sz val="8"/>
        <color rgb="FFFF0000"/>
        <rFont val="Times New Roman"/>
        <family val="1"/>
        <charset val="204"/>
      </rPr>
      <t xml:space="preserve">ФБ - 10,0 %. </t>
    </r>
    <r>
      <rPr>
        <sz val="8"/>
        <color rgb="FFFF0000"/>
        <rFont val="Times New Roman"/>
        <family val="1"/>
        <charset val="204"/>
      </rPr>
      <t>, ОБ - 24,6 %, МБ - 32,4 %                                                                                            1. Нарушение договорных обязательств "Строительство детского сада на 190 мест в 1 мкр в районе Ростовского моря (с.п. 1-21)", "Строительство детского сада в Х мкр.ЗЖМ",  Капитальный ремонт МБОУ "Школа №84" по адресу: г.Ростов-на-Дону, ул.Киргизская,41;                                                                                                                                                                                                  2.  "Строительство детского дошкольного учреждения на 140 мест в VI микрорайоне жилого района "Левенцовский" (с.п. 6-27")  20.03.2022 контракт расторгнут по инициативе подрядной организации ООО "Палладиум". Торги на завершение строительства  - июль 2022, заключение МК-август;                                                                                                                                                                                         3."Строительство общеобразовательной организации вместимостью 1200 учащихся во II мкр. на территории военного городка № 140" МК на выполнение ПИР  от  22.02.2022 № 20 со сроком выполенния работ  - 10 месяцев, оплата по результату выполенных работ;                                                                                                                                                               
4. По объекту "Детское дошкольное учреждение по адресу г.Ростов-на-Дону, ул.Ларина, 45б" (завершение работ).   Аукцион - 11.07.2022, Заключение контракта на выполнение СМР - до 03.08.2022;                                                                                                                                                                                                                                                           5.Капитальный ремонт МБДОУ "Детский сад №142" по адресу пр. Буденновский, 100 оплата ПИР в рамках МК от 14.03.2022 № 5. Срок выполнения - 9 мес.  Оплата осуществляется по факту выполненных работ .                                                                                         6. Завершены работы по объектам: "Детское дошкольное учреждение на 300 мест по ул.Вересаева в городе Ростове-на-Дону (Литер 24) (строительство)", "Строительство детского дошкольного учреждения на 140 мест в VI микрорайоне жилого района "Левенцовский" (с.п.6-25)".</t>
    </r>
  </si>
  <si>
    <r>
      <rPr>
        <b/>
        <sz val="8"/>
        <color rgb="FFFF0000"/>
        <rFont val="Times New Roman"/>
        <family val="1"/>
        <charset val="204"/>
      </rPr>
      <t xml:space="preserve">Освоение  – 50,3%, в т.ч.:
по ФБ - 44,0% </t>
    </r>
    <r>
      <rPr>
        <sz val="8"/>
        <color rgb="FFFF0000"/>
        <rFont val="Times New Roman"/>
        <family val="1"/>
        <charset val="204"/>
      </rPr>
      <t xml:space="preserve">
1. Создание доп. мест для детей 1,5-3 лет: план – 2902,4 тыс. руб., факт – 0,0 тыс. руб. (0,0%); Победитель ИП Нестерова О.В. Освоение средств запланировано до конца текущего года.
2. Ежемес. ден. вознаграждение за классное руководство педработникам МОО: план – 314354,9 тыс. руб., факт – 196306,0 тыс. руб. (62,4%); выплата проводится за фактически отработанное время.
3. Организация беспл. гор. питания обуч-хся, получ. нач. общ. образ. в МОО: план – 468257,0 тыс. руб., факт – 287145,7 тыс. руб. (61,3%); оплата за фактически оказанные услуги.                                 
4. Модернизация школьных  систем образования: план - 380548,5 тыс.руб., факт - 29180,5 тыс.руб. (7,7%);  заключены контракты во 2 квартале 2022 года, кроме МБОУ "Школа № 49". По МБОУ "Школа № 49". итоги аукциона подведены-30.06.2022 г. Заключение договора до 12.07.2022 г.   Выполнение работ в соответсвии с графиком, освоение в 3-4 кв. 2022 года
</t>
    </r>
    <r>
      <rPr>
        <b/>
        <sz val="8"/>
        <color rgb="FFFF0000"/>
        <rFont val="Times New Roman"/>
        <family val="1"/>
        <charset val="204"/>
      </rPr>
      <t xml:space="preserve">по ОБ - 53,8 %
по МБ - 46,2 % </t>
    </r>
    <r>
      <rPr>
        <sz val="8"/>
        <color rgb="FFFF0000"/>
        <rFont val="Times New Roman"/>
        <family val="1"/>
        <charset val="204"/>
      </rPr>
      <t xml:space="preserve">
</t>
    </r>
  </si>
  <si>
    <r>
      <t xml:space="preserve">Причины низкого освоения средств 
(менее 70 %) 
с разбивкой по источникам бюджетов **
</t>
    </r>
    <r>
      <rPr>
        <i/>
        <sz val="10"/>
        <color rgb="FFFF0000"/>
        <rFont val="Times New Roman"/>
        <family val="1"/>
        <charset val="204"/>
      </rPr>
      <t>(заполняется в случае неосвоения федеральных средств)**</t>
    </r>
  </si>
  <si>
    <t>&lt;**&gt; заполняется в случае общего освоения бюджетных по муниципальной программе менее 70%</t>
  </si>
  <si>
    <t>&lt;*&gt; С учетом изменений, принятых на последнем заседании Ростовской-на-Дону городской Думы № 351 от 23.08.2022</t>
  </si>
  <si>
    <t xml:space="preserve"> по состоянию на 01.10.2022</t>
  </si>
  <si>
    <t>«Развитие системы образования города Ростова-на-Дону»</t>
  </si>
  <si>
    <t>Муниципальная программа «Развитие системы образоваия города Ростова-на-Дону»</t>
  </si>
  <si>
    <t>по ГРБС - Управление образования города Ростова-на-Дону</t>
  </si>
  <si>
    <t>постановление Администрации города Ростова-на-Дону                           от 28.12.2018 № 1363</t>
  </si>
  <si>
    <t>Ежемесячное денежное вознаграждение 
за классное руководство педагогическим работникам муниципальных общеобразовательных организаций</t>
  </si>
  <si>
    <t>Капитальный ремонт здания и оснащение МАОУ "Школа №10 по адресу:г. Ростов-на-Дону, ул. Ректорская,11</t>
  </si>
  <si>
    <t>по ГРБС - Департамент координации строительства 
и перспективного развития города Ростова-на-Дону</t>
  </si>
  <si>
    <t>59.35/4269 от 04.10.2022   Приложение</t>
  </si>
  <si>
    <t>по состоянию на 01.10.2022</t>
  </si>
  <si>
    <t>Процент освоения средств в 2022 году: ФБ  - 84,4%       ОБ - 33,8 %     МБ - 49,0 %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 "Строительство детского дошкольного учреждения на 140 мест в VI микрорайоне жилого района "Левенцовский" (с.п. 6-27")  20.03.2022 контракт расторгнут по инициативе подрядной организации ООО "Палладиум". Контракт на завершение работ от  08.08.2022 подрядная организация ООО "ЛИДЕР-СТРОЙ";  
2. Строительство детского сада на 190 мест в 1 мкр в районе Ростовского моря (с.п. 1-21) - 18.08.2022 получено повторное заключение  экспертизы в части проверки достоверности определения сметной стоимости с учетом удорожания. Подрядная организация – ООО «Элитспецстрой». Отставание от графика производства работ. Завершение работ в 4 квартале.                                                                                                                                                                                      3."Строительство общеобразовательной организации вместимостью 1200 учащихся во II мкр. на территории военного городка № 140" МК на выполнение ПИР  от  22.02.2022 № 20 со сроком выполенния работ  - 10 месяцев, оплата после выполенных работ;                                                                                                                                                               
4. По объекту "Детское дошкольное учреждение по адресу г.Ростов-на-Дону, ул.Ларина, 45б" (завершение работ).   Муниципальный контракт от 10.08.2022 №. Подрядная организация ООО "АЛЬЯНС-КОНТРАКТ" ;
5.Капитальный ремонт МБДОУ "Детский сад №142" по адресу пр. Буденновский, 100 оплата ПИР в рамках МК от 14.03.2022 № 5. Срок выполнения - 9 мес.  Оплата после выполненных работ . 
6.  Капитальный ремонт МБДОУ "Детский сад №142" по адресу пр. Буденновский, 100 срок завершения работ по контракту - 14.12.2022. Оплата после выполнения работ;                                                                                                                     
7. Завершены работы по объектам: "Детское дошкольное учреждение на 300 мест по ул.Вересаева в городе Ростове-на-Дону (Литер 24) (строительство)", "Строительство детского дошкольного учреждения на 140 мест в VI микрорайоне жилого района "Левенцовский" (с.п.6-25)".</t>
  </si>
  <si>
    <t xml:space="preserve"> 04.05.2022  заключен МК №7 с подрядной организацией АО "ККПД"  на выполнение СМР.   Срок выполнения работ - 15 мес. Работы ведутся в соответствии с графиком производства работ.</t>
  </si>
  <si>
    <t xml:space="preserve"> 28.03.2022   заключен МК №6 на выполнение СМР Подрядчик  ОАО "АГРОПРОМЫШЛЕННЫЙ СТРОИТЕЛЬНЫЙ КОМБИНАТ ГУЛЬКЕВИЧСКИЙ".  Работы  в соответствии с графиком  выполнения работ.</t>
  </si>
  <si>
    <t xml:space="preserve">22.04.2022 заключен МК №8 с подрядной организацией ООО "ЭЛИТСПЕЦСТРОЙ" на выполнение СМР.  Срок завершения работ - 20.12.2023. Работы ведутся в соответствии с графиком производства работ. </t>
  </si>
  <si>
    <t>Освоение ФБ – 92,5 %  
28.03.2022   заключен МК №6 на выполнение СМР Подрядчик  ОАО "АГРОПРОМЫШЛЕННЫЙ СТРОИТЕЛЬНЫЙ КОМБИНАТ ГУЛЬКЕВИЧСКИЙ".  Работы  в соответствии с графиком  выполнения работ.</t>
  </si>
  <si>
    <t xml:space="preserve">Освоение ФБ – 94,9 %  
22.04.2022 заключен МК №8 с подрядной организацией ООО "ЭЛИТСПЕЦСТРОЙ" на выполнение СМР.  Срок завершения работ - 20.12.2023. Работы ведутся в соответствии с графиком производства работ. </t>
  </si>
  <si>
    <t xml:space="preserve">Освоение ФБ -75,5 %  
Выплата проводится за фактически отработанное время
</t>
  </si>
  <si>
    <t xml:space="preserve">Освоение ФБ - 61,3 %                                          Оплата производится за фактически оказанные услуги 
</t>
  </si>
  <si>
    <t xml:space="preserve">Между Управлением образования города Ростова-на-Дону и ИП Марченко Алеся Андреевна 29.09.2022 № 10-2022-081945 заключено Соглашение на 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 и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 </t>
  </si>
  <si>
    <t>Освоение ФБ - 64,3%.  
04.05.2022  заключен МК №7 с подрядной организацией АО "ККПД"  на выполнение СМР.   Срок выполнения работ - 15 мес. Работы ведутся в соответствии с графиком производства работ.</t>
  </si>
  <si>
    <t>Заместитель начальника (по экономическим вопросам) Управления образования города Ростова-на-Дону    _____________Е.С. Маслюченко</t>
  </si>
  <si>
    <r>
      <t xml:space="preserve">на отчетную дату </t>
    </r>
    <r>
      <rPr>
        <vertAlign val="superscript"/>
        <sz val="8"/>
        <color theme="0"/>
        <rFont val="Times New Roman"/>
        <family val="1"/>
        <charset val="204"/>
      </rPr>
      <t>&lt;2&gt;</t>
    </r>
  </si>
  <si>
    <r>
      <t xml:space="preserve">Наименование муниципальной программы, мероприятия, объекта </t>
    </r>
    <r>
      <rPr>
        <vertAlign val="superscript"/>
        <sz val="8"/>
        <color theme="0"/>
        <rFont val="Times New Roman"/>
        <family val="1"/>
        <charset val="204"/>
      </rPr>
      <t>&lt;1&gt;</t>
    </r>
  </si>
  <si>
    <t>% освоения в 2022 году (по бюджетам)</t>
  </si>
  <si>
    <t>Освоение ФБ -20,8 %. Освоение в соответстии с графиком выполнения работ в 4 кв. 2022 года</t>
  </si>
  <si>
    <t xml:space="preserve">Освоение ФБ - 17,1%. Приобретены и оплачены средства обучения и воспитания.
Договор на капремонт заключен 29.04.2022 г. Выполнение работ в соответсвии с графиком., освоение в 4 кв. 2022 года. .
</t>
  </si>
  <si>
    <t>Освоение ФБ - 27,6%
Договор  заключен 11.07.2022 г. Выполнение работ по графику, освоение в 4 кв. 2022 года.</t>
  </si>
  <si>
    <t xml:space="preserve">Освоение ФБ - 6,1%. Приобретены и оплачены средства обучения и воспитания.
Договор на капремонт заключен от 27.05.2022 г. Доп соглашение № 1 от 30.05.2022 г.  Выполнение работ в соответсвии с графиком. , освоение в 4 кв. 2022 года. </t>
  </si>
  <si>
    <t xml:space="preserve">Освоение ФБ - 45,9%. Приобретены и оплачены средства обучения и воспитания.
Договор на капремонт  заключен от 11.05.2022 г. Выполнение работ в соответсвии с графиком, освоение в 4 кв. 2022 года. </t>
  </si>
  <si>
    <t xml:space="preserve">Освоение ФБ - 7,4%. Приобретены и оплачены средства обучения и воспитания.
Договор на капремонт  заключен 19.05.2022 г. Выполнение работ в соответсвии с графиком, освоение в 4 кв. 2022 года. </t>
  </si>
  <si>
    <t xml:space="preserve">Освоение ФБ -0,0% 
В соответствии с постановлением Администрации города Ростова-на-Дону  от 03.07.2020 № 456 победитель конкурса ИП Марченко А.А. Заключено соглашение между Управлением образования города и ИП Марченко А.А. от 29.09.2022 № 10-2022-081945. Освоение средств запланировано до конца текущего года.
</t>
  </si>
  <si>
    <t xml:space="preserve">Освоение  – 72,4%, в т.ч.:
по ФБ - 51,8% 
1. Создание доп. мест для детей 1,5-3 лет: план – 2902,4 тыс. руб., факт – 0,0 тыс. руб. (0,0%); Победитель ИП Марченко А.А.. Освоение средств запланировано до конца текущего года.
2. Ежемес. ден. вознаграждение за классное руководство педработникам МОО: план – 314354,9 тыс. руб., факт – 237267,9 тыс. руб. (75,5%); выплата проводится за фактически отработанное время.
3. Организация беспл. гор. питания обуч-хся, получ. нач. общ. образ. в МОО: план – 564496,4 тыс. руб., факт – 345973,7 тыс. руб. (61,3%); оплата за фактически оказанные услуги.                                 
4. Модернизация школьных  систем образования: план - 844811,0 тыс.руб., факт - 306568,9  тыс.руб. (36,3%);  заключены контракты. Выполнение работ в соответсвии с графиком, освоение в 4 кв. 2022 года
по ОБ - 74,4 %
по МБ - 73,1 % 
</t>
  </si>
  <si>
    <r>
      <t xml:space="preserve">Принимаемые меры по обеспечению полного освоения средств федерального бюджета в рамках муниципальных программ в 2022 году (заполняется в случае освоения федеральных средств менеее 70%) </t>
    </r>
    <r>
      <rPr>
        <sz val="8"/>
        <color theme="0"/>
        <rFont val="Times New Roman"/>
        <family val="1"/>
        <charset val="204"/>
      </rPr>
      <t>&lt;3&gt;</t>
    </r>
  </si>
  <si>
    <t>Реквизиты нормативного правового акта об утверждении муниципальной программы</t>
  </si>
  <si>
    <t>02201L3040</t>
  </si>
  <si>
    <t>022EB5179F</t>
  </si>
  <si>
    <t>Наименование муниципальной программы, мероприятия, объекта</t>
  </si>
  <si>
    <t>процент исполнения фед</t>
  </si>
  <si>
    <t>процент исполнения обл</t>
  </si>
  <si>
    <t>процент исполнения местный</t>
  </si>
  <si>
    <t>кцср</t>
  </si>
  <si>
    <t>процент исполнения общего объема</t>
  </si>
  <si>
    <t>Капканова Елена Николаевна</t>
  </si>
  <si>
    <t>Постановление Администрации города Ростова-на-Дону   от 28.12.2018 № 1363</t>
  </si>
  <si>
    <t>8 (863) 240 33 48</t>
  </si>
  <si>
    <t>процент исполнения внебюджет</t>
  </si>
  <si>
    <t>всё ацк без кцср, которые начинается НЕ с 02</t>
  </si>
  <si>
    <t>Предусмотрено сводной бюджетной росписью на 2025 год</t>
  </si>
  <si>
    <t xml:space="preserve"> Исполнено в 2025 году (кассовые расходы) </t>
  </si>
  <si>
    <t>% освоения в 2025 году
 (по бюджетам)</t>
  </si>
  <si>
    <t xml:space="preserve">по ГРБС - Департамент социальной защиты населения города Ростова-на-Дону
</t>
  </si>
  <si>
    <t>по ГРБС - Департамент социальной защиты населения города Ростова-на-Дону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</si>
  <si>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</si>
  <si>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Организация бесплатного горячего питания обучающихся, получающих начальное общее образование 
в муниципальных образовательных организациях
</t>
  </si>
  <si>
    <t xml:space="preserve">Проведение мероприятий 
по обеспечению деятельности советников директора 
по воспитанию 
и взаимодействию 
с детскими общественными объединениями 
в общеобразовательных организациях
</t>
  </si>
  <si>
    <t>022Ю651790</t>
  </si>
  <si>
    <t>022Ю653030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</si>
  <si>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</si>
  <si>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Заместитель начальника Муниципального казначейства города Ростова-на-Дону</t>
  </si>
  <si>
    <t xml:space="preserve">Заместитель начальника (по экономическим вопросам) Управления образования города Ростова-на-Дону    </t>
  </si>
  <si>
    <t>_____________Е.С. Маслюченко</t>
  </si>
  <si>
    <t xml:space="preserve"> по состоянию на 01.10.2025 г.</t>
  </si>
  <si>
    <t>Оперативный отчет о реализации муниципальной программы за 9 месяцев 2025 года</t>
  </si>
  <si>
    <t xml:space="preserve">Причины низкого освоения средств менее 70% (с разбивкой по источникам бюджетов) </t>
  </si>
  <si>
    <t xml:space="preserve">Освоение  – 72,7%, в т.ч.:
ФБ - 63,1% 
ОБ - 72,8%
МБ - 73,6%
</t>
  </si>
  <si>
    <t xml:space="preserve">Освоение -38,6%, в т.ч.: 
ФБ - 0,0% 
ОБ - 38,6%
МБ -0,0% </t>
  </si>
  <si>
    <t>Процент освоения средств на 01.10.2025 года: ФБ-0,0% (не предусмотрены), ОБ - 38,6 % , МБ -0,0 %
Предоставление компенсаций за самостоятельно приобретенные путевки осуществляется по фактическому обращению граждан в течение 2025 года, после завершения оздоровительной кампании</t>
  </si>
  <si>
    <t>Освоение ФБ -76,1%  
Выплата производится за фактически отработанное время</t>
  </si>
  <si>
    <t>Освоение ФБ - 54 % 
Оплата производится за фактически оказанные услуги</t>
  </si>
  <si>
    <t>Освоение ФБ - 75,4% 
Выплата производится за фактически отработанное время</t>
  </si>
  <si>
    <t>Освоение ФБ -79,9 % 
Выплата производится за фактически отработанное время</t>
  </si>
  <si>
    <t xml:space="preserve">Освоение  – 90,1%, в т.ч.:
ФБ - 0,0% 
ОБ -94%
МБ -67,3%
</t>
  </si>
  <si>
    <t>Процент освоения средств на 01.10.2025 года: ФБ-0,0% (не предусмотрены),   ОБ - 94 % , МБ -67,3 %                                                                                                                                                                                                                                                                                                                         
1. Завершены  ПИР  по объекту  "Строительство детского сада на 130 мест в XI мкр. жилого района "Левенцовский" г. Ростова-на-Дону". Подрядчик  ООО «Ростовгипрошахт».  
Завершены работы по корректировке сметной документации  по объекту "Детское дошкольное учреждение по адресу г.Ростов-на-Дону, ул.Ларина, 45б".  Подрядчик ООО "ПЕРСПЕКТИВА";   Заключен МК на разработку ведомости объемов работ  от 21.04.2025 №2/2025 с подрядной организацией ООО "СМЛ ГРУПП". Срок выполнения работ - IV квартал 2025 г.
МК на разработку консервации объекта (МК от 04.07.2025 №3/2025 с подрядной организацией ООО "СтройТехПроект". Срок выполнения работ - IV квартал 2025 г.
2. Завершены СМР на объекте "Строительство общеобразовательной организации во 2 мкр. «Темерник». Подрядчик  ООО "ГРМ". Получен ЗОС от 03.04.2025 №01.002.3734. Разрешение на ввод объекта в эксплуатацию от 16.04.2025 №61-44-018709-2025.
Завершены  СМР на объекте "Строительство общеобразовательной организации вместимостью 1200 учащихся во II мкр. на территории военного городка № 140 (Контракт №1 от 17.03.2023.  Подрядчик – ООО «ЮСК».  Получен ЗОС от 15.04.2025 №01.001.3781. Разрешение на ввод объекта в эксплуатацию от 30.05.2025 №61-44-025909-2025. 
 Завершены СМР на объекте «Общеобразовательная организация 1100 мест по ул. Левобережная г. Ростов-на-Дону (литер 17)». МК № 54 от 22.12.2023. Подрядчик— ООО «Ростра-РД». МК на СМР   от 22.12.2024. Получен ЗОС  от 10.07.2025. Получено разрешение на ввод от 31.07.20254 №61-44-046609-2025
3. По объекту "Капитальный ремонт детского сада по адресу: пр.Королева,18/1".  В ходе производства работ выявлена необходимость в дополнительных работах. Подрядчик ПО ООО "АФФАРИ".
Средства обласного бюджета в полном объеме выделены в августе текущего года. Завершение работ планируется в IV квартале 2025.
4. Заключен договор на корректировку сметной документации от 05.09.2025 №2/2025 по объекту " Капитальный ремонт бассейна по адресу : г.Ростов-на-Дону, ул. Киргизская,12 б (МБОУ "Школа №84". Срок завершения IV квартал 2025 г.</t>
  </si>
  <si>
    <t>&lt;*&gt; С учетом изменений, принятых на последнем заседании Ростовской-на-Дону городской Думы № 876 от 19.08.2025, уведомлений Министерства РО от 27.08.2025 № 4065, от27.08.2025 №4070, от 03.09.2025 №4273, от 03.09.2025 № 4275, от 04.09.2025 № 4290, от 09.09.2025 №4316, 09.09.2025 № 4314, от 11.09.2025 № 4353, от 11.09.2025 №4395, от 11.09.2025 № 4348, от 16.09.2025 №4413, от 16.09.2025 № 4408, от 18.09.2025 № 4444, от 18.09.2025 № 4462, от 23.09.2025 № 4493</t>
  </si>
  <si>
    <t>______________И.Н. Павленко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</si>
</sst>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_-;\-* #,##0.00_-;_-* &quot;-&quot;??_-;_-@_-"/>
    <numFmt numFmtId="166" formatCode="0.0"/>
    <numFmt numFmtId="167" formatCode="_-* #,##0.0\ _₽_-;\-* #,##0.0\ _₽_-;_-* &quot;-&quot;??\ _₽_-;_-@_-"/>
    <numFmt numFmtId="168" formatCode="#,##0.0_ ;\-#,##0.0\ "/>
    <numFmt numFmtId="169" formatCode="#,##0.0"/>
    <numFmt numFmtId="170" formatCode="#,##0.000"/>
    <numFmt numFmtId="171" formatCode="0.0%"/>
  </numFmts>
  <fonts count="6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70C0"/>
      <name val="Calibri"/>
      <family val="2"/>
      <charset val="204"/>
      <scheme val="minor"/>
    </font>
    <font>
      <b/>
      <sz val="9.5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7.5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0" tint="-4.9989318521683403E-2"/>
      <name val="Calibri"/>
      <family val="2"/>
      <charset val="204"/>
      <scheme val="minor"/>
    </font>
    <font>
      <sz val="9.5"/>
      <name val="Times New Roman"/>
      <family val="1"/>
      <charset val="204"/>
    </font>
    <font>
      <sz val="8"/>
      <color rgb="FF0070C0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70C0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i/>
      <sz val="9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i/>
      <u/>
      <sz val="8"/>
      <color theme="1"/>
      <name val="Times New Roman"/>
      <family val="1"/>
      <charset val="204"/>
    </font>
    <font>
      <vertAlign val="superscript"/>
      <sz val="8"/>
      <color theme="1"/>
      <name val="Times New Roman"/>
      <family val="1"/>
      <charset val="204"/>
    </font>
    <font>
      <vertAlign val="superscript"/>
      <sz val="8"/>
      <color rgb="FFFF0000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u/>
      <sz val="8"/>
      <color theme="1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color theme="0"/>
      <name val="Times New Roman"/>
      <family val="1"/>
      <charset val="204"/>
    </font>
    <font>
      <vertAlign val="superscript"/>
      <sz val="8"/>
      <color theme="0"/>
      <name val="Times New Roman"/>
      <family val="1"/>
      <charset val="204"/>
    </font>
    <font>
      <b/>
      <u/>
      <sz val="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3" fillId="0" borderId="0"/>
  </cellStyleXfs>
  <cellXfs count="368">
    <xf numFmtId="0" fontId="0" fillId="0" borderId="0" xfId="0"/>
    <xf numFmtId="166" fontId="0" fillId="0" borderId="0" xfId="0" applyNumberFormat="1" applyFont="1"/>
    <xf numFmtId="1" fontId="0" fillId="0" borderId="0" xfId="0" applyNumberFormat="1" applyFont="1"/>
    <xf numFmtId="0" fontId="4" fillId="0" borderId="0" xfId="0" applyFont="1" applyAlignment="1">
      <alignment horizontal="right" vertical="center"/>
    </xf>
    <xf numFmtId="0" fontId="5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1" fontId="5" fillId="0" borderId="0" xfId="0" applyNumberFormat="1" applyFont="1"/>
    <xf numFmtId="166" fontId="5" fillId="0" borderId="0" xfId="0" applyNumberFormat="1" applyFont="1" applyBorder="1" applyAlignment="1"/>
    <xf numFmtId="166" fontId="5" fillId="0" borderId="0" xfId="0" applyNumberFormat="1" applyFont="1"/>
    <xf numFmtId="166" fontId="3" fillId="0" borderId="0" xfId="0" applyNumberFormat="1" applyFont="1" applyAlignment="1">
      <alignment vertical="top"/>
    </xf>
    <xf numFmtId="0" fontId="3" fillId="0" borderId="0" xfId="0" applyFont="1"/>
    <xf numFmtId="0" fontId="12" fillId="0" borderId="0" xfId="0" applyFont="1"/>
    <xf numFmtId="1" fontId="2" fillId="0" borderId="1" xfId="0" applyNumberFormat="1" applyFont="1" applyBorder="1" applyAlignment="1">
      <alignment horizontal="center" vertical="center" wrapText="1"/>
    </xf>
    <xf numFmtId="0" fontId="13" fillId="0" borderId="0" xfId="0" applyFont="1"/>
    <xf numFmtId="169" fontId="15" fillId="0" borderId="1" xfId="0" applyNumberFormat="1" applyFont="1" applyFill="1" applyBorder="1" applyAlignment="1">
      <alignment horizontal="center" vertical="center" textRotation="90" wrapText="1"/>
    </xf>
    <xf numFmtId="167" fontId="16" fillId="0" borderId="1" xfId="1" applyNumberFormat="1" applyFont="1" applyBorder="1" applyAlignment="1">
      <alignment horizontal="center" vertical="center" textRotation="90" wrapText="1"/>
    </xf>
    <xf numFmtId="166" fontId="0" fillId="0" borderId="0" xfId="0" applyNumberFormat="1" applyFont="1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0" fillId="0" borderId="0" xfId="0" applyFont="1"/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1" fontId="4" fillId="0" borderId="0" xfId="0" applyNumberFormat="1" applyFont="1"/>
    <xf numFmtId="166" fontId="4" fillId="0" borderId="0" xfId="0" applyNumberFormat="1" applyFont="1" applyBorder="1"/>
    <xf numFmtId="166" fontId="4" fillId="0" borderId="0" xfId="0" applyNumberFormat="1" applyFont="1"/>
    <xf numFmtId="0" fontId="18" fillId="0" borderId="0" xfId="0" applyFont="1"/>
    <xf numFmtId="166" fontId="4" fillId="0" borderId="0" xfId="0" applyNumberFormat="1" applyFont="1" applyBorder="1" applyAlignment="1">
      <alignment wrapText="1"/>
    </xf>
    <xf numFmtId="166" fontId="4" fillId="0" borderId="0" xfId="0" applyNumberFormat="1" applyFont="1" applyAlignment="1">
      <alignment wrapText="1"/>
    </xf>
    <xf numFmtId="0" fontId="18" fillId="0" borderId="0" xfId="0" applyFont="1" applyAlignment="1">
      <alignment wrapText="1"/>
    </xf>
    <xf numFmtId="166" fontId="19" fillId="0" borderId="0" xfId="0" applyNumberFormat="1" applyFont="1"/>
    <xf numFmtId="166" fontId="20" fillId="0" borderId="0" xfId="0" applyNumberFormat="1" applyFont="1" applyBorder="1" applyAlignment="1"/>
    <xf numFmtId="168" fontId="16" fillId="0" borderId="1" xfId="1" applyNumberFormat="1" applyFont="1" applyFill="1" applyBorder="1" applyAlignment="1">
      <alignment horizontal="center" vertical="center" textRotation="90" wrapText="1"/>
    </xf>
    <xf numFmtId="166" fontId="21" fillId="0" borderId="0" xfId="0" applyNumberFormat="1" applyFont="1" applyAlignment="1">
      <alignment wrapText="1"/>
    </xf>
    <xf numFmtId="166" fontId="21" fillId="0" borderId="0" xfId="0" applyNumberFormat="1" applyFont="1"/>
    <xf numFmtId="0" fontId="22" fillId="0" borderId="0" xfId="0" applyFont="1" applyAlignment="1">
      <alignment vertical="center"/>
    </xf>
    <xf numFmtId="0" fontId="22" fillId="0" borderId="0" xfId="0" applyFont="1" applyFill="1" applyAlignment="1">
      <alignment horizontal="left" vertical="center"/>
    </xf>
    <xf numFmtId="0" fontId="22" fillId="0" borderId="0" xfId="0" applyFont="1" applyFill="1" applyAlignment="1">
      <alignment vertical="center"/>
    </xf>
    <xf numFmtId="0" fontId="2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left" vertical="top"/>
    </xf>
    <xf numFmtId="0" fontId="19" fillId="0" borderId="0" xfId="0" applyFont="1"/>
    <xf numFmtId="0" fontId="20" fillId="0" borderId="0" xfId="0" applyFont="1"/>
    <xf numFmtId="0" fontId="24" fillId="0" borderId="0" xfId="0" applyFont="1"/>
    <xf numFmtId="166" fontId="24" fillId="0" borderId="0" xfId="0" applyNumberFormat="1" applyFont="1" applyAlignment="1">
      <alignment horizontal="center" vertical="top"/>
    </xf>
    <xf numFmtId="169" fontId="24" fillId="0" borderId="0" xfId="0" applyNumberFormat="1" applyFont="1"/>
    <xf numFmtId="166" fontId="24" fillId="0" borderId="0" xfId="0" applyNumberFormat="1" applyFont="1"/>
    <xf numFmtId="0" fontId="21" fillId="0" borderId="0" xfId="0" applyFont="1"/>
    <xf numFmtId="166" fontId="19" fillId="0" borderId="0" xfId="0" applyNumberFormat="1" applyFont="1" applyFill="1"/>
    <xf numFmtId="0" fontId="19" fillId="0" borderId="0" xfId="0" applyFont="1" applyFill="1"/>
    <xf numFmtId="166" fontId="22" fillId="0" borderId="0" xfId="0" applyNumberFormat="1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vertical="top" wrapText="1"/>
    </xf>
    <xf numFmtId="0" fontId="22" fillId="0" borderId="0" xfId="0" applyFont="1" applyFill="1" applyAlignment="1">
      <alignment horizontal="left" wrapText="1"/>
    </xf>
    <xf numFmtId="0" fontId="22" fillId="0" borderId="0" xfId="0" applyFont="1" applyFill="1" applyBorder="1" applyAlignment="1">
      <alignment horizontal="left" vertical="top" wrapText="1"/>
    </xf>
    <xf numFmtId="0" fontId="25" fillId="0" borderId="0" xfId="0" applyFont="1" applyFill="1"/>
    <xf numFmtId="1" fontId="2" fillId="0" borderId="0" xfId="0" applyNumberFormat="1" applyFont="1" applyBorder="1" applyAlignment="1">
      <alignment horizontal="center" vertical="center" wrapText="1"/>
    </xf>
    <xf numFmtId="170" fontId="15" fillId="0" borderId="1" xfId="0" applyNumberFormat="1" applyFont="1" applyFill="1" applyBorder="1" applyAlignment="1">
      <alignment horizontal="center" vertical="center" textRotation="90" wrapText="1"/>
    </xf>
    <xf numFmtId="166" fontId="3" fillId="0" borderId="3" xfId="0" applyNumberFormat="1" applyFont="1" applyBorder="1" applyAlignment="1">
      <alignment vertical="top" wrapText="1"/>
    </xf>
    <xf numFmtId="166" fontId="3" fillId="0" borderId="3" xfId="0" applyNumberFormat="1" applyFont="1" applyBorder="1" applyAlignment="1">
      <alignment horizontal="left" vertical="top" wrapText="1"/>
    </xf>
    <xf numFmtId="166" fontId="0" fillId="2" borderId="0" xfId="0" applyNumberFormat="1" applyFont="1" applyFill="1"/>
    <xf numFmtId="0" fontId="0" fillId="0" borderId="0" xfId="0" applyAlignment="1">
      <alignment horizontal="center"/>
    </xf>
    <xf numFmtId="166" fontId="5" fillId="2" borderId="0" xfId="0" applyNumberFormat="1" applyFont="1" applyFill="1" applyBorder="1" applyAlignment="1"/>
    <xf numFmtId="166" fontId="3" fillId="2" borderId="0" xfId="0" applyNumberFormat="1" applyFont="1" applyFill="1" applyAlignment="1">
      <alignment vertical="top"/>
    </xf>
    <xf numFmtId="0" fontId="2" fillId="0" borderId="0" xfId="0" applyFont="1" applyAlignment="1">
      <alignment horizontal="right"/>
    </xf>
    <xf numFmtId="166" fontId="27" fillId="2" borderId="1" xfId="0" applyNumberFormat="1" applyFont="1" applyFill="1" applyBorder="1" applyAlignment="1">
      <alignment horizontal="center" vertical="center" wrapText="1"/>
    </xf>
    <xf numFmtId="0" fontId="29" fillId="0" borderId="0" xfId="0" applyFont="1"/>
    <xf numFmtId="1" fontId="3" fillId="0" borderId="1" xfId="0" applyNumberFormat="1" applyFont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166" fontId="30" fillId="0" borderId="1" xfId="0" applyNumberFormat="1" applyFont="1" applyBorder="1" applyAlignment="1">
      <alignment horizontal="left" vertical="top" wrapText="1"/>
    </xf>
    <xf numFmtId="9" fontId="31" fillId="0" borderId="0" xfId="8" applyFont="1"/>
    <xf numFmtId="0" fontId="31" fillId="0" borderId="0" xfId="0" applyFont="1"/>
    <xf numFmtId="166" fontId="6" fillId="0" borderId="3" xfId="0" applyNumberFormat="1" applyFont="1" applyBorder="1" applyAlignment="1">
      <alignment vertical="center" wrapText="1"/>
    </xf>
    <xf numFmtId="166" fontId="32" fillId="0" borderId="1" xfId="0" applyNumberFormat="1" applyFont="1" applyBorder="1" applyAlignment="1">
      <alignment vertical="center" wrapText="1"/>
    </xf>
    <xf numFmtId="166" fontId="17" fillId="0" borderId="1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Border="1" applyAlignment="1">
      <alignment vertical="top" wrapText="1"/>
    </xf>
    <xf numFmtId="4" fontId="11" fillId="0" borderId="1" xfId="9" applyNumberFormat="1" applyFont="1" applyFill="1" applyBorder="1" applyAlignment="1" applyProtection="1">
      <alignment horizontal="right" vertical="center" textRotation="90" wrapText="1"/>
    </xf>
    <xf numFmtId="166" fontId="2" fillId="0" borderId="1" xfId="0" applyNumberFormat="1" applyFont="1" applyBorder="1" applyAlignment="1">
      <alignment horizontal="left" vertical="top" wrapText="1"/>
    </xf>
    <xf numFmtId="0" fontId="34" fillId="0" borderId="0" xfId="0" applyFont="1"/>
    <xf numFmtId="168" fontId="3" fillId="0" borderId="1" xfId="1" applyNumberFormat="1" applyFont="1" applyFill="1" applyBorder="1" applyAlignment="1">
      <alignment horizontal="center" vertical="center" textRotation="90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4" fillId="2" borderId="0" xfId="0" applyFont="1" applyFill="1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1" fontId="12" fillId="0" borderId="0" xfId="0" applyNumberFormat="1" applyFont="1"/>
    <xf numFmtId="1" fontId="3" fillId="0" borderId="0" xfId="0" applyNumberFormat="1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6" fontId="12" fillId="0" borderId="0" xfId="0" applyNumberFormat="1" applyFont="1"/>
    <xf numFmtId="166" fontId="12" fillId="2" borderId="0" xfId="0" applyNumberFormat="1" applyFont="1" applyFill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166" fontId="15" fillId="0" borderId="3" xfId="0" applyNumberFormat="1" applyFont="1" applyBorder="1" applyAlignment="1">
      <alignment horizontal="left" vertical="center" wrapText="1"/>
    </xf>
    <xf numFmtId="169" fontId="15" fillId="2" borderId="1" xfId="0" applyNumberFormat="1" applyFont="1" applyFill="1" applyBorder="1" applyAlignment="1">
      <alignment horizontal="center" vertical="center" textRotation="90" wrapText="1"/>
    </xf>
    <xf numFmtId="166" fontId="35" fillId="0" borderId="1" xfId="0" applyNumberFormat="1" applyFont="1" applyBorder="1" applyAlignment="1">
      <alignment horizontal="left" vertical="center" wrapText="1"/>
    </xf>
    <xf numFmtId="166" fontId="38" fillId="0" borderId="1" xfId="0" applyNumberFormat="1" applyFont="1" applyBorder="1" applyAlignment="1">
      <alignment horizontal="left" vertical="center" wrapText="1"/>
    </xf>
    <xf numFmtId="0" fontId="37" fillId="0" borderId="0" xfId="0" applyFont="1" applyAlignment="1">
      <alignment wrapText="1"/>
    </xf>
    <xf numFmtId="0" fontId="37" fillId="0" borderId="0" xfId="0" applyFont="1"/>
    <xf numFmtId="0" fontId="39" fillId="0" borderId="0" xfId="0" applyFont="1" applyBorder="1" applyAlignment="1">
      <alignment vertical="center"/>
    </xf>
    <xf numFmtId="166" fontId="36" fillId="0" borderId="0" xfId="0" applyNumberFormat="1" applyFont="1" applyFill="1"/>
    <xf numFmtId="166" fontId="36" fillId="0" borderId="0" xfId="0" applyNumberFormat="1" applyFont="1"/>
    <xf numFmtId="167" fontId="35" fillId="0" borderId="1" xfId="1" applyNumberFormat="1" applyFont="1" applyBorder="1" applyAlignment="1">
      <alignment horizontal="center" vertical="center" textRotation="90" wrapText="1"/>
    </xf>
    <xf numFmtId="1" fontId="19" fillId="0" borderId="0" xfId="0" applyNumberFormat="1" applyFont="1"/>
    <xf numFmtId="1" fontId="20" fillId="0" borderId="0" xfId="0" applyNumberFormat="1" applyFont="1"/>
    <xf numFmtId="166" fontId="20" fillId="0" borderId="0" xfId="0" applyNumberFormat="1" applyFont="1"/>
    <xf numFmtId="166" fontId="21" fillId="0" borderId="0" xfId="0" applyNumberFormat="1" applyFont="1" applyBorder="1" applyAlignment="1">
      <alignment wrapText="1"/>
    </xf>
    <xf numFmtId="166" fontId="21" fillId="0" borderId="0" xfId="0" applyNumberFormat="1" applyFont="1" applyBorder="1"/>
    <xf numFmtId="1" fontId="19" fillId="0" borderId="0" xfId="0" applyNumberFormat="1" applyFont="1" applyFill="1"/>
    <xf numFmtId="0" fontId="23" fillId="0" borderId="0" xfId="0" applyFont="1" applyFill="1" applyAlignment="1"/>
    <xf numFmtId="0" fontId="23" fillId="0" borderId="0" xfId="0" applyFont="1" applyFill="1" applyAlignment="1">
      <alignment vertical="center"/>
    </xf>
    <xf numFmtId="0" fontId="15" fillId="0" borderId="0" xfId="0" applyFont="1" applyAlignment="1">
      <alignment horizontal="center"/>
    </xf>
    <xf numFmtId="0" fontId="21" fillId="0" borderId="0" xfId="0" applyFont="1" applyAlignment="1">
      <alignment horizontal="right" vertical="center"/>
    </xf>
    <xf numFmtId="166" fontId="16" fillId="0" borderId="1" xfId="0" applyNumberFormat="1" applyFont="1" applyBorder="1" applyAlignment="1">
      <alignment horizontal="center" vertical="center" textRotation="90" wrapText="1"/>
    </xf>
    <xf numFmtId="166" fontId="6" fillId="0" borderId="1" xfId="0" applyNumberFormat="1" applyFont="1" applyBorder="1" applyAlignment="1">
      <alignment horizontal="center" vertical="center" textRotation="90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171" fontId="47" fillId="0" borderId="1" xfId="8" applyNumberFormat="1" applyFont="1" applyBorder="1" applyAlignment="1">
      <alignment horizontal="center" vertical="center" wrapText="1"/>
    </xf>
    <xf numFmtId="171" fontId="3" fillId="0" borderId="1" xfId="8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7" fillId="0" borderId="1" xfId="0" applyFont="1" applyBorder="1" applyAlignment="1">
      <alignment vertical="center" wrapText="1"/>
    </xf>
    <xf numFmtId="169" fontId="47" fillId="0" borderId="1" xfId="0" applyNumberFormat="1" applyFont="1" applyBorder="1" applyAlignment="1">
      <alignment vertical="center" wrapText="1"/>
    </xf>
    <xf numFmtId="169" fontId="47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47" fillId="0" borderId="1" xfId="0" applyNumberFormat="1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8" fillId="0" borderId="0" xfId="0" applyFont="1"/>
    <xf numFmtId="0" fontId="49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168" fontId="35" fillId="0" borderId="1" xfId="1" applyNumberFormat="1" applyFont="1" applyFill="1" applyBorder="1" applyAlignment="1">
      <alignment horizontal="center" vertical="center" textRotation="90"/>
    </xf>
    <xf numFmtId="169" fontId="48" fillId="0" borderId="1" xfId="0" applyNumberFormat="1" applyFont="1" applyFill="1" applyBorder="1" applyAlignment="1">
      <alignment horizontal="left" vertical="top" wrapText="1"/>
    </xf>
    <xf numFmtId="169" fontId="51" fillId="0" borderId="1" xfId="0" applyNumberFormat="1" applyFont="1" applyFill="1" applyBorder="1" applyAlignment="1">
      <alignment horizontal="center" vertical="top" wrapText="1"/>
    </xf>
    <xf numFmtId="0" fontId="36" fillId="0" borderId="0" xfId="0" applyFont="1"/>
    <xf numFmtId="166" fontId="27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8" fontId="16" fillId="0" borderId="1" xfId="1" applyNumberFormat="1" applyFont="1" applyFill="1" applyBorder="1" applyAlignment="1">
      <alignment horizontal="center" vertical="center" textRotation="90"/>
    </xf>
    <xf numFmtId="169" fontId="20" fillId="0" borderId="0" xfId="0" applyNumberFormat="1" applyFont="1" applyAlignment="1">
      <alignment horizontal="center" vertical="top"/>
    </xf>
    <xf numFmtId="166" fontId="31" fillId="0" borderId="0" xfId="0" applyNumberFormat="1" applyFont="1" applyAlignment="1">
      <alignment horizontal="left" vertical="top"/>
    </xf>
    <xf numFmtId="0" fontId="23" fillId="0" borderId="0" xfId="0" applyFont="1" applyFill="1"/>
    <xf numFmtId="171" fontId="48" fillId="0" borderId="0" xfId="8" applyNumberFormat="1" applyFont="1" applyFill="1" applyBorder="1" applyAlignment="1">
      <alignment horizontal="center" vertical="center" wrapText="1"/>
    </xf>
    <xf numFmtId="171" fontId="23" fillId="0" borderId="0" xfId="8" applyNumberFormat="1" applyFont="1" applyFill="1" applyBorder="1" applyAlignment="1">
      <alignment horizontal="center" vertical="center" wrapText="1"/>
    </xf>
    <xf numFmtId="0" fontId="23" fillId="3" borderId="0" xfId="0" applyFont="1" applyFill="1"/>
    <xf numFmtId="0" fontId="48" fillId="3" borderId="0" xfId="0" applyFont="1" applyFill="1"/>
    <xf numFmtId="0" fontId="3" fillId="3" borderId="0" xfId="0" applyFont="1" applyFill="1"/>
    <xf numFmtId="0" fontId="23" fillId="3" borderId="0" xfId="0" applyFont="1" applyFill="1" applyAlignment="1">
      <alignment horizontal="right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textRotation="90" wrapText="1"/>
    </xf>
    <xf numFmtId="169" fontId="3" fillId="3" borderId="1" xfId="0" applyNumberFormat="1" applyFont="1" applyFill="1" applyBorder="1" applyAlignment="1">
      <alignment vertical="center" textRotation="90" wrapText="1"/>
    </xf>
    <xf numFmtId="171" fontId="48" fillId="3" borderId="1" xfId="8" applyNumberFormat="1" applyFont="1" applyFill="1" applyBorder="1" applyAlignment="1">
      <alignment horizontal="center" vertical="center" wrapText="1"/>
    </xf>
    <xf numFmtId="171" fontId="23" fillId="3" borderId="1" xfId="8" applyNumberFormat="1" applyFont="1" applyFill="1" applyBorder="1" applyAlignment="1">
      <alignment horizontal="center" vertical="center" wrapText="1"/>
    </xf>
    <xf numFmtId="171" fontId="23" fillId="3" borderId="0" xfId="8" applyNumberFormat="1" applyFont="1" applyFill="1" applyBorder="1" applyAlignment="1">
      <alignment horizontal="center" vertical="center" wrapText="1"/>
    </xf>
    <xf numFmtId="171" fontId="48" fillId="3" borderId="0" xfId="8" applyNumberFormat="1" applyFont="1" applyFill="1" applyBorder="1" applyAlignment="1">
      <alignment horizontal="center" vertical="center" wrapText="1"/>
    </xf>
    <xf numFmtId="169" fontId="3" fillId="3" borderId="1" xfId="0" applyNumberFormat="1" applyFont="1" applyFill="1" applyBorder="1" applyAlignment="1">
      <alignment horizontal="center" vertical="center" textRotation="90" wrapText="1"/>
    </xf>
    <xf numFmtId="169" fontId="23" fillId="3" borderId="1" xfId="0" applyNumberFormat="1" applyFont="1" applyFill="1" applyBorder="1" applyAlignment="1">
      <alignment horizontal="center" vertical="center" textRotation="90" wrapText="1"/>
    </xf>
    <xf numFmtId="0" fontId="48" fillId="3" borderId="1" xfId="0" applyFont="1" applyFill="1" applyBorder="1" applyAlignment="1">
      <alignment vertical="center"/>
    </xf>
    <xf numFmtId="171" fontId="23" fillId="3" borderId="14" xfId="8" applyNumberFormat="1" applyFont="1" applyFill="1" applyBorder="1" applyAlignment="1">
      <alignment horizontal="center" vertical="center" wrapText="1"/>
    </xf>
    <xf numFmtId="171" fontId="23" fillId="3" borderId="8" xfId="8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vertical="center" wrapText="1"/>
    </xf>
    <xf numFmtId="171" fontId="23" fillId="3" borderId="5" xfId="8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textRotation="90" wrapText="1"/>
    </xf>
    <xf numFmtId="0" fontId="23" fillId="3" borderId="1" xfId="0" applyFont="1" applyFill="1" applyBorder="1" applyAlignment="1">
      <alignment horizontal="left" vertical="top" wrapText="1"/>
    </xf>
    <xf numFmtId="0" fontId="23" fillId="3" borderId="1" xfId="0" applyFont="1" applyFill="1" applyBorder="1" applyAlignment="1">
      <alignment wrapText="1"/>
    </xf>
    <xf numFmtId="0" fontId="48" fillId="3" borderId="0" xfId="0" applyFont="1" applyFill="1" applyAlignment="1">
      <alignment horizontal="left" vertical="top" wrapText="1"/>
    </xf>
    <xf numFmtId="0" fontId="52" fillId="3" borderId="0" xfId="0" applyFont="1" applyFill="1"/>
    <xf numFmtId="166" fontId="23" fillId="3" borderId="1" xfId="0" applyNumberFormat="1" applyFont="1" applyFill="1" applyBorder="1" applyAlignment="1">
      <alignment horizontal="left" vertical="center" wrapText="1"/>
    </xf>
    <xf numFmtId="0" fontId="22" fillId="3" borderId="0" xfId="0" applyFont="1" applyFill="1" applyAlignment="1">
      <alignment horizontal="left" vertical="center"/>
    </xf>
    <xf numFmtId="166" fontId="19" fillId="3" borderId="0" xfId="0" applyNumberFormat="1" applyFont="1" applyFill="1"/>
    <xf numFmtId="166" fontId="36" fillId="3" borderId="0" xfId="0" applyNumberFormat="1" applyFont="1" applyFill="1"/>
    <xf numFmtId="0" fontId="49" fillId="3" borderId="0" xfId="0" applyFont="1" applyFill="1" applyAlignment="1">
      <alignment horizontal="justify" vertical="center"/>
    </xf>
    <xf numFmtId="0" fontId="3" fillId="3" borderId="0" xfId="0" applyFont="1" applyFill="1" applyAlignment="1">
      <alignment horizontal="justify" vertical="center"/>
    </xf>
    <xf numFmtId="1" fontId="3" fillId="3" borderId="0" xfId="0" applyNumberFormat="1" applyFont="1" applyFill="1"/>
    <xf numFmtId="166" fontId="23" fillId="3" borderId="0" xfId="0" applyNumberFormat="1" applyFont="1" applyFill="1" applyBorder="1" applyAlignment="1">
      <alignment wrapText="1"/>
    </xf>
    <xf numFmtId="166" fontId="23" fillId="3" borderId="0" xfId="0" applyNumberFormat="1" applyFont="1" applyFill="1" applyAlignment="1">
      <alignment wrapText="1"/>
    </xf>
    <xf numFmtId="166" fontId="3" fillId="3" borderId="0" xfId="0" applyNumberFormat="1" applyFont="1" applyFill="1" applyAlignment="1">
      <alignment wrapText="1"/>
    </xf>
    <xf numFmtId="0" fontId="23" fillId="3" borderId="0" xfId="0" applyFont="1" applyFill="1" applyAlignment="1">
      <alignment wrapText="1"/>
    </xf>
    <xf numFmtId="0" fontId="48" fillId="3" borderId="0" xfId="0" applyFont="1" applyFill="1" applyAlignment="1">
      <alignment wrapText="1"/>
    </xf>
    <xf numFmtId="166" fontId="23" fillId="3" borderId="0" xfId="0" applyNumberFormat="1" applyFont="1" applyFill="1" applyBorder="1"/>
    <xf numFmtId="166" fontId="23" fillId="3" borderId="0" xfId="0" applyNumberFormat="1" applyFont="1" applyFill="1"/>
    <xf numFmtId="166" fontId="3" fillId="3" borderId="0" xfId="0" applyNumberFormat="1" applyFont="1" applyFill="1"/>
    <xf numFmtId="1" fontId="0" fillId="3" borderId="0" xfId="0" applyNumberFormat="1" applyFont="1" applyFill="1"/>
    <xf numFmtId="1" fontId="19" fillId="3" borderId="0" xfId="0" applyNumberFormat="1" applyFont="1" applyFill="1"/>
    <xf numFmtId="0" fontId="22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166" fontId="0" fillId="3" borderId="0" xfId="0" applyNumberFormat="1" applyFont="1" applyFill="1"/>
    <xf numFmtId="0" fontId="39" fillId="3" borderId="0" xfId="0" applyFont="1" applyFill="1" applyBorder="1" applyAlignment="1">
      <alignment vertical="center"/>
    </xf>
    <xf numFmtId="0" fontId="1" fillId="3" borderId="0" xfId="0" applyFont="1" applyFill="1" applyAlignment="1">
      <alignment horizontal="left" vertical="center"/>
    </xf>
    <xf numFmtId="1" fontId="4" fillId="3" borderId="0" xfId="0" applyNumberFormat="1" applyFont="1" applyFill="1"/>
    <xf numFmtId="1" fontId="21" fillId="3" borderId="0" xfId="0" applyNumberFormat="1" applyFont="1" applyFill="1"/>
    <xf numFmtId="0" fontId="22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9" fillId="3" borderId="0" xfId="0" applyFont="1" applyFill="1"/>
    <xf numFmtId="0" fontId="23" fillId="3" borderId="0" xfId="0" applyFont="1" applyFill="1" applyAlignment="1"/>
    <xf numFmtId="0" fontId="3" fillId="3" borderId="0" xfId="0" applyFont="1" applyFill="1" applyAlignment="1"/>
    <xf numFmtId="0" fontId="23" fillId="3" borderId="0" xfId="0" applyFont="1" applyFill="1" applyAlignment="1">
      <alignment horizontal="left" vertical="top"/>
    </xf>
    <xf numFmtId="0" fontId="23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71" fontId="48" fillId="0" borderId="0" xfId="8" applyNumberFormat="1" applyFont="1" applyFill="1" applyBorder="1" applyAlignment="1">
      <alignment horizontal="center" vertical="top" wrapText="1"/>
    </xf>
    <xf numFmtId="0" fontId="48" fillId="0" borderId="0" xfId="0" applyFont="1" applyFill="1"/>
    <xf numFmtId="169" fontId="16" fillId="0" borderId="1" xfId="0" applyNumberFormat="1" applyFont="1" applyFill="1" applyBorder="1" applyAlignment="1">
      <alignment vertical="center" textRotation="90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/>
    <xf numFmtId="0" fontId="23" fillId="0" borderId="0" xfId="0" applyFont="1" applyFill="1" applyAlignment="1">
      <alignment horizontal="center" vertical="center"/>
    </xf>
    <xf numFmtId="0" fontId="24" fillId="0" borderId="0" xfId="0" applyFont="1" applyFill="1"/>
    <xf numFmtId="0" fontId="12" fillId="0" borderId="0" xfId="0" applyFont="1" applyFill="1"/>
    <xf numFmtId="0" fontId="58" fillId="0" borderId="0" xfId="0" applyFont="1" applyFill="1"/>
    <xf numFmtId="0" fontId="0" fillId="0" borderId="0" xfId="0" applyFill="1"/>
    <xf numFmtId="0" fontId="55" fillId="0" borderId="0" xfId="0" applyFont="1" applyFill="1" applyAlignment="1">
      <alignment horizontal="center" vertical="top" wrapText="1"/>
    </xf>
    <xf numFmtId="0" fontId="55" fillId="0" borderId="0" xfId="0" applyFont="1" applyFill="1"/>
    <xf numFmtId="0" fontId="57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171" fontId="16" fillId="0" borderId="1" xfId="8" applyNumberFormat="1" applyFont="1" applyFill="1" applyBorder="1" applyAlignment="1">
      <alignment horizontal="center" vertical="center" wrapText="1"/>
    </xf>
    <xf numFmtId="171" fontId="35" fillId="0" borderId="1" xfId="8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69" fontId="16" fillId="0" borderId="1" xfId="0" applyNumberFormat="1" applyFont="1" applyFill="1" applyBorder="1" applyAlignment="1">
      <alignment horizontal="center" vertical="center" textRotation="90" wrapText="1"/>
    </xf>
    <xf numFmtId="0" fontId="24" fillId="0" borderId="0" xfId="0" applyFont="1" applyFill="1" applyAlignment="1">
      <alignment wrapText="1"/>
    </xf>
    <xf numFmtId="0" fontId="15" fillId="0" borderId="0" xfId="0" applyFont="1" applyFill="1" applyBorder="1" applyAlignment="1">
      <alignment vertical="top" wrapText="1"/>
    </xf>
    <xf numFmtId="0" fontId="23" fillId="0" borderId="0" xfId="0" applyFont="1" applyFill="1" applyAlignment="1">
      <alignment horizontal="center" vertical="top" wrapText="1"/>
    </xf>
    <xf numFmtId="1" fontId="0" fillId="0" borderId="0" xfId="0" applyNumberFormat="1" applyFont="1" applyFill="1"/>
    <xf numFmtId="1" fontId="36" fillId="0" borderId="0" xfId="0" applyNumberFormat="1" applyFont="1" applyFill="1"/>
    <xf numFmtId="0" fontId="22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right" vertical="center"/>
    </xf>
    <xf numFmtId="0" fontId="59" fillId="0" borderId="0" xfId="0" applyFont="1" applyFill="1" applyAlignment="1">
      <alignment wrapText="1"/>
    </xf>
    <xf numFmtId="169" fontId="0" fillId="0" borderId="0" xfId="0" applyNumberFormat="1" applyFill="1"/>
    <xf numFmtId="0" fontId="23" fillId="0" borderId="0" xfId="0" applyFont="1" applyFill="1" applyAlignment="1">
      <alignment horizontal="left" vertical="top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center" vertical="center" textRotation="90" wrapText="1"/>
    </xf>
    <xf numFmtId="0" fontId="16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0" xfId="0" applyFont="1" applyFill="1"/>
    <xf numFmtId="0" fontId="23" fillId="0" borderId="0" xfId="0" applyFont="1" applyFill="1" applyAlignment="1">
      <alignment vertical="top"/>
    </xf>
    <xf numFmtId="0" fontId="16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Alignment="1">
      <alignment wrapText="1"/>
    </xf>
    <xf numFmtId="166" fontId="16" fillId="0" borderId="1" xfId="0" applyNumberFormat="1" applyFont="1" applyFill="1" applyBorder="1" applyAlignment="1">
      <alignment horizontal="left" vertical="top" wrapText="1"/>
    </xf>
    <xf numFmtId="0" fontId="48" fillId="0" borderId="0" xfId="0" applyFont="1" applyFill="1" applyAlignment="1"/>
    <xf numFmtId="0" fontId="23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166" fontId="42" fillId="0" borderId="6" xfId="0" applyNumberFormat="1" applyFont="1" applyBorder="1" applyAlignment="1">
      <alignment horizontal="center" vertical="center" wrapText="1"/>
    </xf>
    <xf numFmtId="166" fontId="42" fillId="0" borderId="7" xfId="0" applyNumberFormat="1" applyFont="1" applyBorder="1" applyAlignment="1">
      <alignment horizontal="center" vertical="center" wrapText="1"/>
    </xf>
    <xf numFmtId="166" fontId="42" fillId="0" borderId="8" xfId="0" applyNumberFormat="1" applyFont="1" applyBorder="1" applyAlignment="1">
      <alignment horizontal="center" vertical="center" wrapText="1"/>
    </xf>
    <xf numFmtId="166" fontId="15" fillId="0" borderId="3" xfId="0" applyNumberFormat="1" applyFont="1" applyBorder="1" applyAlignment="1">
      <alignment horizontal="center" vertical="top" wrapText="1"/>
    </xf>
    <xf numFmtId="166" fontId="15" fillId="0" borderId="5" xfId="0" applyNumberFormat="1" applyFont="1" applyBorder="1" applyAlignment="1">
      <alignment horizontal="center" vertical="top" wrapText="1"/>
    </xf>
    <xf numFmtId="166" fontId="11" fillId="0" borderId="3" xfId="0" applyNumberFormat="1" applyFont="1" applyBorder="1" applyAlignment="1">
      <alignment horizontal="center" vertical="top" wrapText="1"/>
    </xf>
    <xf numFmtId="166" fontId="11" fillId="0" borderId="4" xfId="0" applyNumberFormat="1" applyFont="1" applyBorder="1" applyAlignment="1">
      <alignment horizontal="center" vertical="top" wrapText="1"/>
    </xf>
    <xf numFmtId="166" fontId="11" fillId="0" borderId="5" xfId="0" applyNumberFormat="1" applyFont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166" fontId="2" fillId="0" borderId="3" xfId="0" applyNumberFormat="1" applyFont="1" applyBorder="1" applyAlignment="1">
      <alignment horizontal="left" vertical="center" wrapText="1"/>
    </xf>
    <xf numFmtId="166" fontId="2" fillId="0" borderId="4" xfId="0" applyNumberFormat="1" applyFont="1" applyBorder="1" applyAlignment="1">
      <alignment horizontal="left" vertical="center" wrapText="1"/>
    </xf>
    <xf numFmtId="166" fontId="2" fillId="0" borderId="5" xfId="0" applyNumberFormat="1" applyFont="1" applyBorder="1" applyAlignment="1">
      <alignment horizontal="left" vertical="center" wrapText="1"/>
    </xf>
    <xf numFmtId="166" fontId="4" fillId="0" borderId="0" xfId="0" applyNumberFormat="1" applyFont="1" applyBorder="1" applyAlignment="1">
      <alignment horizontal="left" vertical="top" wrapText="1"/>
    </xf>
    <xf numFmtId="166" fontId="6" fillId="0" borderId="15" xfId="0" applyNumberFormat="1" applyFont="1" applyBorder="1" applyAlignment="1">
      <alignment horizontal="left" vertical="top" wrapText="1"/>
    </xf>
    <xf numFmtId="166" fontId="15" fillId="0" borderId="3" xfId="0" applyNumberFormat="1" applyFont="1" applyBorder="1" applyAlignment="1">
      <alignment horizontal="left" vertical="top" wrapText="1"/>
    </xf>
    <xf numFmtId="166" fontId="15" fillId="0" borderId="5" xfId="0" applyNumberFormat="1" applyFont="1" applyBorder="1" applyAlignment="1">
      <alignment horizontal="left" vertical="top" wrapText="1"/>
    </xf>
    <xf numFmtId="166" fontId="16" fillId="0" borderId="3" xfId="0" applyNumberFormat="1" applyFont="1" applyBorder="1" applyAlignment="1">
      <alignment horizontal="left" vertical="top" wrapText="1"/>
    </xf>
    <xf numFmtId="166" fontId="16" fillId="0" borderId="5" xfId="0" applyNumberFormat="1" applyFont="1" applyBorder="1" applyAlignment="1">
      <alignment horizontal="left" vertical="top" wrapText="1"/>
    </xf>
    <xf numFmtId="166" fontId="7" fillId="0" borderId="0" xfId="0" applyNumberFormat="1" applyFont="1" applyAlignment="1">
      <alignment horizontal="center" vertical="top"/>
    </xf>
    <xf numFmtId="166" fontId="7" fillId="0" borderId="2" xfId="0" applyNumberFormat="1" applyFont="1" applyBorder="1" applyAlignment="1">
      <alignment horizontal="center" vertical="top"/>
    </xf>
    <xf numFmtId="166" fontId="3" fillId="0" borderId="0" xfId="0" applyNumberFormat="1" applyFont="1" applyAlignment="1">
      <alignment horizontal="center" vertical="top"/>
    </xf>
    <xf numFmtId="166" fontId="40" fillId="2" borderId="0" xfId="0" applyNumberFormat="1" applyFont="1" applyFill="1" applyAlignment="1">
      <alignment horizontal="center" vertical="top"/>
    </xf>
    <xf numFmtId="166" fontId="41" fillId="2" borderId="0" xfId="0" applyNumberFormat="1" applyFont="1" applyFill="1" applyAlignment="1">
      <alignment horizontal="center" vertical="top"/>
    </xf>
    <xf numFmtId="1" fontId="10" fillId="0" borderId="1" xfId="0" applyNumberFormat="1" applyFont="1" applyBorder="1" applyAlignment="1">
      <alignment horizontal="center" vertical="center" wrapText="1"/>
    </xf>
    <xf numFmtId="166" fontId="10" fillId="0" borderId="4" xfId="0" applyNumberFormat="1" applyFont="1" applyBorder="1" applyAlignment="1">
      <alignment horizontal="center" vertical="center" wrapText="1"/>
    </xf>
    <xf numFmtId="166" fontId="10" fillId="0" borderId="5" xfId="0" applyNumberFormat="1" applyFont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166" fontId="10" fillId="0" borderId="1" xfId="0" applyNumberFormat="1" applyFont="1" applyBorder="1" applyAlignment="1">
      <alignment horizontal="center" vertical="center" wrapText="1"/>
    </xf>
    <xf numFmtId="166" fontId="14" fillId="0" borderId="1" xfId="0" applyNumberFormat="1" applyFont="1" applyBorder="1" applyAlignment="1">
      <alignment horizontal="center" vertical="center" wrapText="1"/>
    </xf>
    <xf numFmtId="166" fontId="17" fillId="0" borderId="9" xfId="0" applyNumberFormat="1" applyFont="1" applyFill="1" applyBorder="1" applyAlignment="1">
      <alignment horizontal="center" vertical="center" wrapText="1"/>
    </xf>
    <xf numFmtId="166" fontId="17" fillId="0" borderId="10" xfId="0" applyNumberFormat="1" applyFont="1" applyFill="1" applyBorder="1" applyAlignment="1">
      <alignment horizontal="center" vertical="center" wrapText="1"/>
    </xf>
    <xf numFmtId="166" fontId="17" fillId="0" borderId="11" xfId="0" applyNumberFormat="1" applyFont="1" applyFill="1" applyBorder="1" applyAlignment="1">
      <alignment horizontal="center" vertical="center" wrapText="1"/>
    </xf>
    <xf numFmtId="166" fontId="17" fillId="0" borderId="12" xfId="0" applyNumberFormat="1" applyFont="1" applyFill="1" applyBorder="1" applyAlignment="1">
      <alignment horizontal="center" vertical="center" wrapText="1"/>
    </xf>
    <xf numFmtId="166" fontId="17" fillId="0" borderId="13" xfId="0" applyNumberFormat="1" applyFont="1" applyFill="1" applyBorder="1" applyAlignment="1">
      <alignment horizontal="center" vertical="center" wrapText="1"/>
    </xf>
    <xf numFmtId="166" fontId="17" fillId="0" borderId="14" xfId="0" applyNumberFormat="1" applyFont="1" applyFill="1" applyBorder="1" applyAlignment="1">
      <alignment horizontal="center" vertical="center" wrapText="1"/>
    </xf>
    <xf numFmtId="166" fontId="23" fillId="0" borderId="3" xfId="0" applyNumberFormat="1" applyFont="1" applyBorder="1" applyAlignment="1">
      <alignment horizontal="left" vertical="top" wrapText="1"/>
    </xf>
    <xf numFmtId="166" fontId="23" fillId="0" borderId="5" xfId="0" applyNumberFormat="1" applyFont="1" applyBorder="1" applyAlignment="1">
      <alignment horizontal="left" vertical="top" wrapText="1"/>
    </xf>
    <xf numFmtId="0" fontId="3" fillId="0" borderId="15" xfId="0" applyFont="1" applyBorder="1" applyAlignment="1">
      <alignment horizontal="center" vertical="top"/>
    </xf>
    <xf numFmtId="166" fontId="1" fillId="0" borderId="0" xfId="0" applyNumberFormat="1" applyFont="1" applyBorder="1" applyAlignment="1">
      <alignment horizontal="center" vertical="top"/>
    </xf>
    <xf numFmtId="166" fontId="3" fillId="0" borderId="0" xfId="0" applyNumberFormat="1" applyFont="1" applyBorder="1" applyAlignment="1">
      <alignment horizontal="center" vertical="top"/>
    </xf>
    <xf numFmtId="166" fontId="26" fillId="0" borderId="0" xfId="0" applyNumberFormat="1" applyFont="1" applyAlignment="1">
      <alignment horizontal="center" vertical="top"/>
    </xf>
    <xf numFmtId="1" fontId="27" fillId="0" borderId="1" xfId="0" applyNumberFormat="1" applyFont="1" applyBorder="1" applyAlignment="1">
      <alignment horizontal="center" vertical="center" wrapText="1"/>
    </xf>
    <xf numFmtId="166" fontId="27" fillId="0" borderId="1" xfId="0" applyNumberFormat="1" applyFont="1" applyBorder="1" applyAlignment="1">
      <alignment horizontal="center" vertical="center" wrapText="1"/>
    </xf>
    <xf numFmtId="166" fontId="27" fillId="0" borderId="3" xfId="0" applyNumberFormat="1" applyFont="1" applyBorder="1" applyAlignment="1">
      <alignment horizontal="center" vertical="center" wrapText="1"/>
    </xf>
    <xf numFmtId="166" fontId="27" fillId="0" borderId="4" xfId="0" applyNumberFormat="1" applyFont="1" applyBorder="1" applyAlignment="1">
      <alignment horizontal="center" vertical="center" wrapText="1"/>
    </xf>
    <xf numFmtId="166" fontId="27" fillId="0" borderId="5" xfId="0" applyNumberFormat="1" applyFont="1" applyBorder="1" applyAlignment="1">
      <alignment horizontal="center" vertical="center" wrapText="1"/>
    </xf>
    <xf numFmtId="166" fontId="28" fillId="0" borderId="6" xfId="0" applyNumberFormat="1" applyFont="1" applyBorder="1" applyAlignment="1">
      <alignment horizontal="center" vertical="center" wrapText="1"/>
    </xf>
    <xf numFmtId="166" fontId="28" fillId="0" borderId="7" xfId="0" applyNumberFormat="1" applyFont="1" applyBorder="1" applyAlignment="1">
      <alignment horizontal="center" vertical="center" wrapText="1"/>
    </xf>
    <xf numFmtId="166" fontId="28" fillId="0" borderId="8" xfId="0" applyNumberFormat="1" applyFont="1" applyBorder="1" applyAlignment="1">
      <alignment horizontal="center" vertical="center" wrapText="1"/>
    </xf>
    <xf numFmtId="166" fontId="27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166" fontId="3" fillId="0" borderId="1" xfId="0" applyNumberFormat="1" applyFont="1" applyBorder="1" applyAlignment="1">
      <alignment horizontal="center" vertical="center" wrapText="1"/>
    </xf>
    <xf numFmtId="166" fontId="17" fillId="0" borderId="3" xfId="0" applyNumberFormat="1" applyFont="1" applyFill="1" applyBorder="1" applyAlignment="1">
      <alignment horizontal="center" vertical="center" wrapText="1"/>
    </xf>
    <xf numFmtId="166" fontId="17" fillId="0" borderId="4" xfId="0" applyNumberFormat="1" applyFont="1" applyFill="1" applyBorder="1" applyAlignment="1">
      <alignment horizontal="center" vertical="center" wrapText="1"/>
    </xf>
    <xf numFmtId="166" fontId="17" fillId="0" borderId="5" xfId="0" applyNumberFormat="1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47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9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4" fillId="0" borderId="0" xfId="0" applyFont="1" applyAlignment="1">
      <alignment horizontal="center"/>
    </xf>
    <xf numFmtId="0" fontId="23" fillId="0" borderId="0" xfId="0" applyFont="1" applyFill="1" applyAlignment="1">
      <alignment horizontal="left"/>
    </xf>
    <xf numFmtId="1" fontId="22" fillId="0" borderId="0" xfId="0" applyNumberFormat="1" applyFont="1" applyFill="1" applyAlignment="1">
      <alignment horizontal="center" wrapText="1"/>
    </xf>
    <xf numFmtId="0" fontId="16" fillId="0" borderId="1" xfId="0" applyFont="1" applyFill="1" applyBorder="1" applyAlignment="1">
      <alignment vertical="center" wrapText="1"/>
    </xf>
    <xf numFmtId="0" fontId="55" fillId="0" borderId="0" xfId="0" applyFont="1" applyFill="1" applyAlignment="1">
      <alignment horizontal="center"/>
    </xf>
    <xf numFmtId="0" fontId="56" fillId="0" borderId="0" xfId="0" applyFont="1" applyFill="1" applyAlignment="1">
      <alignment horizontal="center"/>
    </xf>
    <xf numFmtId="0" fontId="57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66" fontId="16" fillId="0" borderId="1" xfId="0" applyNumberFormat="1" applyFont="1" applyFill="1" applyBorder="1" applyAlignment="1">
      <alignment horizontal="center" vertical="top" wrapText="1"/>
    </xf>
    <xf numFmtId="166" fontId="6" fillId="0" borderId="1" xfId="0" applyNumberFormat="1" applyFont="1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left" vertical="top" wrapText="1"/>
    </xf>
    <xf numFmtId="0" fontId="12" fillId="0" borderId="0" xfId="0" applyFont="1" applyFill="1" applyAlignment="1">
      <alignment horizontal="center" wrapText="1"/>
    </xf>
    <xf numFmtId="0" fontId="16" fillId="0" borderId="1" xfId="0" applyFont="1" applyFill="1" applyBorder="1" applyAlignment="1">
      <alignment horizontal="center" vertical="center" textRotation="90" wrapText="1"/>
    </xf>
    <xf numFmtId="169" fontId="16" fillId="0" borderId="3" xfId="0" applyNumberFormat="1" applyFont="1" applyFill="1" applyBorder="1" applyAlignment="1">
      <alignment horizontal="center" vertical="center" wrapText="1"/>
    </xf>
    <xf numFmtId="169" fontId="16" fillId="0" borderId="4" xfId="0" applyNumberFormat="1" applyFont="1" applyFill="1" applyBorder="1" applyAlignment="1">
      <alignment horizontal="center" vertical="center" wrapText="1"/>
    </xf>
    <xf numFmtId="169" fontId="16" fillId="0" borderId="5" xfId="0" applyNumberFormat="1" applyFont="1" applyFill="1" applyBorder="1" applyAlignment="1">
      <alignment horizontal="center" vertical="center" wrapText="1"/>
    </xf>
    <xf numFmtId="4" fontId="16" fillId="0" borderId="4" xfId="0" applyNumberFormat="1" applyFont="1" applyFill="1" applyBorder="1" applyAlignment="1">
      <alignment horizontal="left" vertical="top" wrapText="1"/>
    </xf>
    <xf numFmtId="4" fontId="16" fillId="0" borderId="5" xfId="0" applyNumberFormat="1" applyFont="1" applyFill="1" applyBorder="1" applyAlignment="1">
      <alignment horizontal="left" vertical="top" wrapText="1"/>
    </xf>
    <xf numFmtId="0" fontId="16" fillId="0" borderId="4" xfId="0" applyFont="1" applyFill="1" applyBorder="1" applyAlignment="1">
      <alignment horizontal="center" vertical="center" wrapText="1"/>
    </xf>
    <xf numFmtId="169" fontId="16" fillId="0" borderId="3" xfId="0" applyNumberFormat="1" applyFont="1" applyFill="1" applyBorder="1" applyAlignment="1">
      <alignment horizontal="left" vertical="top" wrapText="1"/>
    </xf>
    <xf numFmtId="169" fontId="16" fillId="0" borderId="4" xfId="0" applyNumberFormat="1" applyFont="1" applyFill="1" applyBorder="1" applyAlignment="1">
      <alignment horizontal="left" vertical="top" wrapText="1"/>
    </xf>
    <xf numFmtId="169" fontId="16" fillId="0" borderId="5" xfId="0" applyNumberFormat="1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54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3" fillId="3" borderId="6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52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center" wrapText="1"/>
    </xf>
    <xf numFmtId="0" fontId="49" fillId="3" borderId="2" xfId="0" applyFont="1" applyFill="1" applyBorder="1" applyAlignment="1">
      <alignment horizont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/>
    </xf>
    <xf numFmtId="166" fontId="3" fillId="3" borderId="0" xfId="0" applyNumberFormat="1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23" fillId="3" borderId="0" xfId="0" applyFont="1" applyFill="1" applyAlignment="1">
      <alignment horizontal="left" vertical="top"/>
    </xf>
  </cellXfs>
  <cellStyles count="10">
    <cellStyle name="Обычный" xfId="0" builtinId="0"/>
    <cellStyle name="Обычный 2" xfId="3"/>
    <cellStyle name="Обычный 3" xfId="9"/>
    <cellStyle name="Процентный" xfId="8" builtinId="5"/>
    <cellStyle name="Финансовый" xfId="1" builtinId="3"/>
    <cellStyle name="Финансовый 2" xfId="4"/>
    <cellStyle name="Финансовый 3" xfId="5"/>
    <cellStyle name="Финансовый 4" xfId="6"/>
    <cellStyle name="Финансовый 5" xfId="7"/>
    <cellStyle name="Финансовый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3"/>
  <sheetViews>
    <sheetView topLeftCell="A14" zoomScaleSheetLayoutView="115" workbookViewId="0">
      <selection activeCell="F15" sqref="F15"/>
    </sheetView>
  </sheetViews>
  <sheetFormatPr defaultRowHeight="15" x14ac:dyDescent="0.25"/>
  <cols>
    <col min="1" max="1" width="4.140625" style="2" customWidth="1"/>
    <col min="2" max="2" width="6.7109375" style="106" customWidth="1"/>
    <col min="3" max="3" width="6.7109375" style="31" customWidth="1"/>
    <col min="4" max="4" width="6.5703125" style="31" customWidth="1"/>
    <col min="5" max="8" width="5.28515625" style="31" customWidth="1"/>
    <col min="9" max="9" width="6.140625" style="1" customWidth="1"/>
    <col min="10" max="13" width="5.28515625" style="1" customWidth="1"/>
    <col min="14" max="14" width="6" style="1" customWidth="1"/>
    <col min="15" max="18" width="5.28515625" style="1" customWidth="1"/>
    <col min="19" max="19" width="39.42578125" style="104" customWidth="1"/>
    <col min="20" max="24" width="8.85546875" style="41" customWidth="1"/>
    <col min="25" max="25" width="1.7109375" style="41" customWidth="1"/>
    <col min="26" max="26" width="8.85546875" style="136"/>
    <col min="27" max="27" width="12.28515625" style="136" customWidth="1"/>
    <col min="28" max="28" width="9.28515625" style="136" customWidth="1"/>
    <col min="29" max="30" width="8.85546875" style="136"/>
    <col min="31" max="31" width="11.85546875" style="136" bestFit="1" customWidth="1"/>
    <col min="32" max="32" width="61.85546875" customWidth="1"/>
  </cols>
  <sheetData>
    <row r="1" spans="1:33" x14ac:dyDescent="0.25">
      <c r="R1" s="3"/>
      <c r="S1" s="115" t="s">
        <v>9</v>
      </c>
    </row>
    <row r="2" spans="1:33" ht="19.7" customHeight="1" x14ac:dyDescent="0.25">
      <c r="A2" s="269" t="s">
        <v>8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</row>
    <row r="3" spans="1:33" ht="22.5" customHeight="1" x14ac:dyDescent="0.25">
      <c r="A3" s="270" t="s">
        <v>15</v>
      </c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</row>
    <row r="4" spans="1:33" ht="13.5" customHeight="1" x14ac:dyDescent="0.25">
      <c r="A4" s="271" t="s">
        <v>6</v>
      </c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</row>
    <row r="5" spans="1:33" ht="18.75" x14ac:dyDescent="0.25">
      <c r="A5" s="272" t="s">
        <v>116</v>
      </c>
      <c r="B5" s="273"/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2"/>
      <c r="S5" s="272"/>
    </row>
    <row r="6" spans="1:33" s="4" customFormat="1" x14ac:dyDescent="0.25">
      <c r="A6" s="7"/>
      <c r="B6" s="107"/>
      <c r="C6" s="32"/>
      <c r="D6" s="108"/>
      <c r="E6" s="32"/>
      <c r="F6" s="32"/>
      <c r="G6" s="32"/>
      <c r="H6" s="32"/>
      <c r="I6" s="9"/>
      <c r="J6" s="8"/>
      <c r="K6" s="8"/>
      <c r="L6" s="8"/>
      <c r="M6" s="8"/>
      <c r="N6" s="8"/>
      <c r="O6" s="8"/>
      <c r="P6" s="8"/>
      <c r="Q6" s="10"/>
      <c r="R6" s="11"/>
      <c r="S6" s="114" t="s">
        <v>4</v>
      </c>
      <c r="T6" s="42"/>
      <c r="U6" s="42"/>
      <c r="V6" s="42"/>
      <c r="W6" s="42"/>
      <c r="X6" s="42"/>
      <c r="Y6" s="42"/>
      <c r="Z6" s="136"/>
      <c r="AA6" s="136"/>
      <c r="AB6" s="136"/>
      <c r="AC6" s="136"/>
      <c r="AD6" s="136"/>
      <c r="AE6" s="136"/>
      <c r="AF6"/>
      <c r="AG6"/>
    </row>
    <row r="7" spans="1:33" s="12" customFormat="1" ht="15.95" customHeight="1" x14ac:dyDescent="0.25">
      <c r="A7" s="274" t="s">
        <v>0</v>
      </c>
      <c r="B7" s="280" t="s">
        <v>68</v>
      </c>
      <c r="C7" s="281"/>
      <c r="D7" s="275" t="s">
        <v>82</v>
      </c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75"/>
      <c r="P7" s="275"/>
      <c r="Q7" s="275"/>
      <c r="R7" s="276"/>
      <c r="S7" s="251" t="s">
        <v>113</v>
      </c>
      <c r="T7" s="43"/>
      <c r="U7" s="43"/>
      <c r="V7" s="43"/>
      <c r="W7" s="43"/>
      <c r="X7" s="43"/>
      <c r="Y7" s="43"/>
      <c r="Z7" s="136"/>
      <c r="AA7" s="136"/>
      <c r="AB7" s="136"/>
      <c r="AC7" s="136"/>
      <c r="AD7" s="136"/>
      <c r="AE7" s="136"/>
      <c r="AF7"/>
      <c r="AG7"/>
    </row>
    <row r="8" spans="1:33" s="12" customFormat="1" ht="51.6" customHeight="1" x14ac:dyDescent="0.25">
      <c r="A8" s="274"/>
      <c r="B8" s="282"/>
      <c r="C8" s="283"/>
      <c r="D8" s="277" t="s">
        <v>31</v>
      </c>
      <c r="E8" s="277"/>
      <c r="F8" s="277"/>
      <c r="G8" s="277"/>
      <c r="H8" s="277"/>
      <c r="I8" s="279" t="s">
        <v>62</v>
      </c>
      <c r="J8" s="279"/>
      <c r="K8" s="279"/>
      <c r="L8" s="279"/>
      <c r="M8" s="279"/>
      <c r="N8" s="278" t="s">
        <v>43</v>
      </c>
      <c r="O8" s="278"/>
      <c r="P8" s="278"/>
      <c r="Q8" s="278"/>
      <c r="R8" s="278"/>
      <c r="S8" s="252"/>
      <c r="T8" s="43"/>
      <c r="U8" s="43"/>
      <c r="V8" s="43"/>
      <c r="W8" s="43"/>
      <c r="X8" s="43"/>
      <c r="Y8" s="43"/>
      <c r="Z8" s="136"/>
      <c r="AA8" s="136"/>
      <c r="AB8" s="136"/>
      <c r="AC8" s="136"/>
      <c r="AD8" s="136"/>
      <c r="AE8" s="136"/>
      <c r="AF8"/>
      <c r="AG8"/>
    </row>
    <row r="9" spans="1:33" s="12" customFormat="1" ht="12" customHeight="1" x14ac:dyDescent="0.25">
      <c r="A9" s="274"/>
      <c r="B9" s="282"/>
      <c r="C9" s="283"/>
      <c r="D9" s="277" t="s">
        <v>1</v>
      </c>
      <c r="E9" s="277" t="s">
        <v>2</v>
      </c>
      <c r="F9" s="277"/>
      <c r="G9" s="277"/>
      <c r="H9" s="277"/>
      <c r="I9" s="278" t="s">
        <v>1</v>
      </c>
      <c r="J9" s="278" t="s">
        <v>2</v>
      </c>
      <c r="K9" s="278"/>
      <c r="L9" s="278"/>
      <c r="M9" s="278"/>
      <c r="N9" s="278" t="s">
        <v>1</v>
      </c>
      <c r="O9" s="278" t="s">
        <v>2</v>
      </c>
      <c r="P9" s="278"/>
      <c r="Q9" s="278"/>
      <c r="R9" s="278"/>
      <c r="S9" s="252"/>
      <c r="T9" s="43"/>
      <c r="U9" s="43"/>
      <c r="V9" s="43"/>
      <c r="W9" s="43"/>
      <c r="X9" s="43"/>
      <c r="Y9" s="43"/>
      <c r="Z9" s="136"/>
      <c r="AA9" s="136"/>
      <c r="AB9" s="136"/>
      <c r="AC9" s="136"/>
      <c r="AD9" s="136"/>
      <c r="AE9" s="136"/>
      <c r="AF9"/>
      <c r="AG9"/>
    </row>
    <row r="10" spans="1:33" s="12" customFormat="1" ht="67.900000000000006" customHeight="1" x14ac:dyDescent="0.25">
      <c r="A10" s="274"/>
      <c r="B10" s="284"/>
      <c r="C10" s="285"/>
      <c r="D10" s="277"/>
      <c r="E10" s="116" t="s">
        <v>32</v>
      </c>
      <c r="F10" s="116" t="s">
        <v>33</v>
      </c>
      <c r="G10" s="116" t="s">
        <v>34</v>
      </c>
      <c r="H10" s="116" t="s">
        <v>3</v>
      </c>
      <c r="I10" s="278"/>
      <c r="J10" s="117" t="s">
        <v>32</v>
      </c>
      <c r="K10" s="117" t="s">
        <v>33</v>
      </c>
      <c r="L10" s="117" t="s">
        <v>34</v>
      </c>
      <c r="M10" s="117" t="s">
        <v>3</v>
      </c>
      <c r="N10" s="278"/>
      <c r="O10" s="117" t="s">
        <v>32</v>
      </c>
      <c r="P10" s="117" t="s">
        <v>33</v>
      </c>
      <c r="Q10" s="117" t="s">
        <v>34</v>
      </c>
      <c r="R10" s="117" t="s">
        <v>3</v>
      </c>
      <c r="S10" s="253"/>
      <c r="T10" s="43"/>
      <c r="U10" s="43"/>
      <c r="V10" s="43"/>
      <c r="W10" s="43"/>
      <c r="X10" s="43"/>
      <c r="Y10" s="43"/>
      <c r="Z10" s="136"/>
      <c r="AA10" s="136"/>
      <c r="AB10" s="136"/>
      <c r="AC10" s="136"/>
      <c r="AD10" s="136"/>
      <c r="AE10" s="136"/>
      <c r="AF10"/>
      <c r="AG10"/>
    </row>
    <row r="11" spans="1:33" s="14" customFormat="1" ht="83.45" customHeight="1" x14ac:dyDescent="0.25">
      <c r="A11" s="13" t="s">
        <v>11</v>
      </c>
      <c r="B11" s="254" t="s">
        <v>16</v>
      </c>
      <c r="C11" s="255"/>
      <c r="D11" s="140">
        <f>E11+F11+G11+H11</f>
        <v>244440075.40000001</v>
      </c>
      <c r="E11" s="140">
        <f>E12+E13</f>
        <v>8933642.3999999985</v>
      </c>
      <c r="F11" s="140">
        <f>F12+F13</f>
        <v>138320179.69999999</v>
      </c>
      <c r="G11" s="140">
        <f t="shared" ref="G11:H11" si="0">G12+G13</f>
        <v>92186253.300000012</v>
      </c>
      <c r="H11" s="140">
        <f t="shared" si="0"/>
        <v>5000000</v>
      </c>
      <c r="I11" s="133">
        <f>J11+K11+L11+M11</f>
        <v>18877450.399999999</v>
      </c>
      <c r="J11" s="133">
        <f>J12+J13</f>
        <v>2383320.5</v>
      </c>
      <c r="K11" s="133">
        <f t="shared" ref="K11:M11" si="1">K12+K13</f>
        <v>10248544.4</v>
      </c>
      <c r="L11" s="133">
        <f t="shared" si="1"/>
        <v>6245585.5</v>
      </c>
      <c r="M11" s="133">
        <f t="shared" si="1"/>
        <v>0</v>
      </c>
      <c r="N11" s="133">
        <f>O11+P11+Q11+R11</f>
        <v>8549754</v>
      </c>
      <c r="O11" s="133">
        <f>O12+O13</f>
        <v>634330.5</v>
      </c>
      <c r="P11" s="133">
        <f t="shared" ref="P11:R11" si="2">P12+P13</f>
        <v>5097175.5999999996</v>
      </c>
      <c r="Q11" s="133">
        <f t="shared" si="2"/>
        <v>2818247.9</v>
      </c>
      <c r="R11" s="133">
        <f t="shared" si="2"/>
        <v>0</v>
      </c>
      <c r="S11" s="135" t="s">
        <v>70</v>
      </c>
      <c r="T11" s="44">
        <f>N11/I11*100</f>
        <v>45.290830164225994</v>
      </c>
      <c r="U11" s="44">
        <f t="shared" ref="U11:W11" si="3">O11/J11*100</f>
        <v>26.615409048006761</v>
      </c>
      <c r="V11" s="44">
        <f t="shared" si="3"/>
        <v>49.735605380213791</v>
      </c>
      <c r="W11" s="44">
        <f t="shared" si="3"/>
        <v>45.123838269446473</v>
      </c>
      <c r="X11" s="43"/>
      <c r="Y11" s="43"/>
      <c r="Z11" s="136"/>
      <c r="AA11" s="136"/>
      <c r="AB11" s="136"/>
      <c r="AC11" s="136"/>
      <c r="AD11" s="136"/>
      <c r="AE11" s="136"/>
      <c r="AF11"/>
      <c r="AG11"/>
    </row>
    <row r="12" spans="1:33" s="14" customFormat="1" ht="243" customHeight="1" x14ac:dyDescent="0.25">
      <c r="A12" s="13"/>
      <c r="B12" s="265" t="s">
        <v>17</v>
      </c>
      <c r="C12" s="266"/>
      <c r="D12" s="140">
        <f>E12+F12+G12+H12</f>
        <v>221430950.40000001</v>
      </c>
      <c r="E12" s="140">
        <v>3999192.8</v>
      </c>
      <c r="F12" s="140">
        <v>127685647.2</v>
      </c>
      <c r="G12" s="140">
        <v>84746110.400000006</v>
      </c>
      <c r="H12" s="140">
        <v>5000000</v>
      </c>
      <c r="I12" s="133">
        <f t="shared" ref="I12" si="4">J12+K12+L12+M12</f>
        <v>15735525.9</v>
      </c>
      <c r="J12" s="133">
        <f>J15+J16+J17+J18</f>
        <v>1166337.8</v>
      </c>
      <c r="K12" s="133">
        <v>8816738.5999999996</v>
      </c>
      <c r="L12" s="133">
        <v>5752449.5</v>
      </c>
      <c r="M12" s="133">
        <v>0</v>
      </c>
      <c r="N12" s="133">
        <f>O12+P12+Q12+R12</f>
        <v>7916461.4000000004</v>
      </c>
      <c r="O12" s="133">
        <f>O15+O16+O17+O18</f>
        <v>512632.2</v>
      </c>
      <c r="P12" s="133">
        <v>4745399.0999999996</v>
      </c>
      <c r="Q12" s="133">
        <v>2658430.1</v>
      </c>
      <c r="R12" s="133">
        <v>0</v>
      </c>
      <c r="S12" s="134" t="s">
        <v>112</v>
      </c>
      <c r="T12" s="44">
        <f>N12/I12*100</f>
        <v>50.309480917952676</v>
      </c>
      <c r="U12" s="44">
        <f t="shared" ref="U12:W12" si="5">O12/J12*100</f>
        <v>43.952292380475022</v>
      </c>
      <c r="V12" s="44">
        <f t="shared" si="5"/>
        <v>53.822613046506781</v>
      </c>
      <c r="W12" s="44">
        <f t="shared" si="5"/>
        <v>46.21387984370832</v>
      </c>
      <c r="X12" s="44"/>
      <c r="Y12" s="43"/>
      <c r="Z12" s="136"/>
      <c r="AA12" s="136"/>
      <c r="AB12" s="136"/>
      <c r="AC12" s="136"/>
      <c r="AD12" s="136"/>
      <c r="AE12" s="136"/>
      <c r="AF12"/>
      <c r="AG12"/>
    </row>
    <row r="13" spans="1:33" s="14" customFormat="1" ht="336" customHeight="1" x14ac:dyDescent="0.25">
      <c r="A13" s="13"/>
      <c r="B13" s="265" t="s">
        <v>18</v>
      </c>
      <c r="C13" s="266"/>
      <c r="D13" s="140">
        <f t="shared" ref="D13" si="6">E13+F13+G13+H13</f>
        <v>23009125</v>
      </c>
      <c r="E13" s="140">
        <v>4934449.5999999996</v>
      </c>
      <c r="F13" s="140">
        <v>10634532.5</v>
      </c>
      <c r="G13" s="140">
        <v>7440142.9000000004</v>
      </c>
      <c r="H13" s="133">
        <v>0</v>
      </c>
      <c r="I13" s="133">
        <f>J13+K13+L13+M13</f>
        <v>3141924.5</v>
      </c>
      <c r="J13" s="133">
        <v>1216982.7</v>
      </c>
      <c r="K13" s="133">
        <v>1431805.8</v>
      </c>
      <c r="L13" s="133">
        <v>493136</v>
      </c>
      <c r="M13" s="133">
        <v>0</v>
      </c>
      <c r="N13" s="133">
        <f>O13+P13+Q13+R13</f>
        <v>633292.6</v>
      </c>
      <c r="O13" s="133">
        <v>121698.3</v>
      </c>
      <c r="P13" s="133">
        <v>351776.5</v>
      </c>
      <c r="Q13" s="133">
        <v>159817.79999999999</v>
      </c>
      <c r="R13" s="133">
        <v>0</v>
      </c>
      <c r="S13" s="134" t="s">
        <v>111</v>
      </c>
      <c r="T13" s="44">
        <f>N13/I13*100</f>
        <v>20.156200443390667</v>
      </c>
      <c r="U13" s="44">
        <f t="shared" ref="U13" si="7">O13/J13*100</f>
        <v>10.000002465113104</v>
      </c>
      <c r="V13" s="44">
        <f t="shared" ref="V13" si="8">P13/K13*100</f>
        <v>24.568729921334302</v>
      </c>
      <c r="W13" s="44">
        <f t="shared" ref="W13" si="9">Q13/L13*100</f>
        <v>32.408463385354139</v>
      </c>
      <c r="X13" s="43"/>
      <c r="Y13" s="43"/>
      <c r="Z13" s="136"/>
      <c r="AA13" s="136"/>
      <c r="AB13" s="136"/>
      <c r="AC13" s="136"/>
      <c r="AD13" s="136"/>
      <c r="AE13" s="136"/>
      <c r="AF13"/>
      <c r="AG13"/>
    </row>
    <row r="14" spans="1:33" s="14" customFormat="1" ht="86.45" customHeight="1" x14ac:dyDescent="0.25">
      <c r="A14" s="13"/>
      <c r="B14" s="256" t="s">
        <v>17</v>
      </c>
      <c r="C14" s="258"/>
      <c r="D14" s="260" t="s">
        <v>30</v>
      </c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2"/>
      <c r="T14" s="44"/>
      <c r="U14" s="44"/>
      <c r="V14" s="44"/>
      <c r="W14" s="44"/>
      <c r="X14" s="43"/>
      <c r="Y14" s="43"/>
      <c r="Z14" s="136"/>
      <c r="AA14" s="136"/>
      <c r="AB14" s="136"/>
      <c r="AC14" s="136"/>
      <c r="AD14" s="136"/>
      <c r="AE14" s="136"/>
      <c r="AF14"/>
      <c r="AG14"/>
    </row>
    <row r="15" spans="1:33" s="14" customFormat="1" ht="322.14999999999998" customHeight="1" x14ac:dyDescent="0.25">
      <c r="A15" s="13" t="s">
        <v>10</v>
      </c>
      <c r="B15" s="267" t="s">
        <v>20</v>
      </c>
      <c r="C15" s="268"/>
      <c r="D15" s="16"/>
      <c r="E15" s="16"/>
      <c r="F15" s="16"/>
      <c r="G15" s="16"/>
      <c r="H15" s="16"/>
      <c r="I15" s="15">
        <f>J15+K15+L15+M15</f>
        <v>2961.7000000000003</v>
      </c>
      <c r="J15" s="15">
        <v>2902.4</v>
      </c>
      <c r="K15" s="15">
        <v>59.3</v>
      </c>
      <c r="L15" s="15">
        <v>0</v>
      </c>
      <c r="M15" s="15">
        <v>0</v>
      </c>
      <c r="N15" s="15">
        <f>O15+P15+Q15+R15</f>
        <v>0</v>
      </c>
      <c r="O15" s="15">
        <v>0</v>
      </c>
      <c r="P15" s="15">
        <v>0</v>
      </c>
      <c r="Q15" s="15">
        <v>0</v>
      </c>
      <c r="R15" s="15">
        <v>0</v>
      </c>
      <c r="S15" s="98" t="s">
        <v>66</v>
      </c>
      <c r="T15" s="44">
        <f t="shared" ref="T15:T17" si="10">N15/I15*100</f>
        <v>0</v>
      </c>
      <c r="U15" s="44">
        <f t="shared" ref="U15:U17" si="11">O15/J15*100</f>
        <v>0</v>
      </c>
      <c r="V15" s="44">
        <f t="shared" ref="V15:V17" si="12">P15/K15*100</f>
        <v>0</v>
      </c>
      <c r="W15" s="44"/>
      <c r="X15" s="44">
        <f>O15-J15</f>
        <v>-2902.4</v>
      </c>
      <c r="Y15" s="43"/>
      <c r="Z15" s="136"/>
      <c r="AA15" s="136"/>
      <c r="AB15" s="136"/>
      <c r="AC15" s="136"/>
      <c r="AD15" s="136"/>
      <c r="AE15" s="136"/>
      <c r="AF15"/>
      <c r="AG15"/>
    </row>
    <row r="16" spans="1:33" s="14" customFormat="1" ht="125.45" customHeight="1" x14ac:dyDescent="0.25">
      <c r="A16" s="13" t="s">
        <v>12</v>
      </c>
      <c r="B16" s="267" t="s">
        <v>21</v>
      </c>
      <c r="C16" s="268"/>
      <c r="D16" s="16"/>
      <c r="E16" s="16"/>
      <c r="F16" s="16"/>
      <c r="G16" s="16"/>
      <c r="H16" s="16"/>
      <c r="I16" s="15">
        <f>J16+K16+L16+M16</f>
        <v>314354.90000000002</v>
      </c>
      <c r="J16" s="15">
        <v>314354.90000000002</v>
      </c>
      <c r="K16" s="15">
        <v>0</v>
      </c>
      <c r="L16" s="15">
        <v>0</v>
      </c>
      <c r="M16" s="15">
        <v>0</v>
      </c>
      <c r="N16" s="15">
        <f>O16+P16+Q16+R16</f>
        <v>196306</v>
      </c>
      <c r="O16" s="15">
        <v>196306</v>
      </c>
      <c r="P16" s="15">
        <v>0</v>
      </c>
      <c r="Q16" s="15">
        <v>0</v>
      </c>
      <c r="R16" s="15">
        <v>0</v>
      </c>
      <c r="S16" s="98" t="s">
        <v>64</v>
      </c>
      <c r="T16" s="44">
        <f t="shared" si="10"/>
        <v>62.447253088785949</v>
      </c>
      <c r="U16" s="44">
        <f t="shared" si="11"/>
        <v>62.447253088785949</v>
      </c>
      <c r="V16" s="44"/>
      <c r="W16" s="44"/>
      <c r="X16" s="45">
        <f t="shared" ref="X16:X17" si="13">O16-J16</f>
        <v>-118048.90000000002</v>
      </c>
      <c r="Y16" s="43"/>
      <c r="Z16" s="136"/>
      <c r="AA16" s="136"/>
      <c r="AB16" s="136"/>
      <c r="AC16" s="136"/>
      <c r="AD16" s="136"/>
      <c r="AE16" s="136"/>
      <c r="AF16"/>
      <c r="AG16"/>
    </row>
    <row r="17" spans="1:33" s="14" customFormat="1" ht="123" customHeight="1" x14ac:dyDescent="0.25">
      <c r="A17" s="13" t="s">
        <v>13</v>
      </c>
      <c r="B17" s="267" t="s">
        <v>22</v>
      </c>
      <c r="C17" s="268"/>
      <c r="D17" s="16"/>
      <c r="E17" s="16"/>
      <c r="F17" s="16"/>
      <c r="G17" s="16"/>
      <c r="H17" s="16"/>
      <c r="I17" s="97">
        <f>J17+K17+L17+M17</f>
        <v>564496.4</v>
      </c>
      <c r="J17" s="15">
        <v>468532</v>
      </c>
      <c r="K17" s="15">
        <v>95964.4</v>
      </c>
      <c r="L17" s="15">
        <v>0</v>
      </c>
      <c r="M17" s="15">
        <v>0</v>
      </c>
      <c r="N17" s="15">
        <f t="shared" ref="N17:N23" si="14">O17+P17+Q17+R17</f>
        <v>345958.7</v>
      </c>
      <c r="O17" s="15">
        <v>287145.7</v>
      </c>
      <c r="P17" s="15">
        <v>58813</v>
      </c>
      <c r="Q17" s="15">
        <v>0</v>
      </c>
      <c r="R17" s="15">
        <v>0</v>
      </c>
      <c r="S17" s="98" t="s">
        <v>63</v>
      </c>
      <c r="T17" s="44">
        <f t="shared" si="10"/>
        <v>61.286254438469399</v>
      </c>
      <c r="U17" s="44">
        <f t="shared" si="11"/>
        <v>61.286251526043046</v>
      </c>
      <c r="V17" s="44">
        <f t="shared" si="12"/>
        <v>61.286268657960662</v>
      </c>
      <c r="W17" s="44" t="e">
        <f t="shared" ref="W17" si="15">Q17/L17*100</f>
        <v>#DIV/0!</v>
      </c>
      <c r="X17" s="141">
        <f t="shared" si="13"/>
        <v>-181386.3</v>
      </c>
      <c r="Y17" s="43"/>
      <c r="Z17" s="136"/>
      <c r="AA17" s="136"/>
      <c r="AB17" s="136"/>
      <c r="AC17" s="136"/>
      <c r="AD17" s="136"/>
      <c r="AE17" s="136"/>
      <c r="AF17"/>
      <c r="AG17"/>
    </row>
    <row r="18" spans="1:33" s="14" customFormat="1" ht="65.45" customHeight="1" x14ac:dyDescent="0.25">
      <c r="A18" s="13" t="s">
        <v>55</v>
      </c>
      <c r="B18" s="267" t="s">
        <v>56</v>
      </c>
      <c r="C18" s="268"/>
      <c r="D18" s="16"/>
      <c r="E18" s="16"/>
      <c r="F18" s="16"/>
      <c r="G18" s="16"/>
      <c r="H18" s="16"/>
      <c r="I18" s="15">
        <f>J18+K18+L18+M18</f>
        <v>803386.8</v>
      </c>
      <c r="J18" s="15">
        <f>J19+J20+J21+J22+J23</f>
        <v>380548.50000000006</v>
      </c>
      <c r="K18" s="15">
        <f t="shared" ref="K18:R18" si="16">K19+K20+K21+K22+K23</f>
        <v>301435.30000000005</v>
      </c>
      <c r="L18" s="15">
        <f t="shared" si="16"/>
        <v>121403</v>
      </c>
      <c r="M18" s="15">
        <f t="shared" si="16"/>
        <v>0</v>
      </c>
      <c r="N18" s="15">
        <f t="shared" si="14"/>
        <v>71958.899999999994</v>
      </c>
      <c r="O18" s="15">
        <f t="shared" si="16"/>
        <v>29180.5</v>
      </c>
      <c r="P18" s="15">
        <f t="shared" si="16"/>
        <v>21370.2</v>
      </c>
      <c r="Q18" s="15">
        <f t="shared" si="16"/>
        <v>21408.2</v>
      </c>
      <c r="R18" s="15">
        <f t="shared" si="16"/>
        <v>0</v>
      </c>
      <c r="S18" s="98"/>
      <c r="T18" s="44">
        <f t="shared" ref="T18:T26" si="17">N18/I18*100</f>
        <v>8.9569432806214877</v>
      </c>
      <c r="U18" s="44">
        <f t="shared" ref="U18:U27" si="18">O18/J18*100</f>
        <v>7.6680107791779486</v>
      </c>
      <c r="V18" s="44">
        <f t="shared" ref="V18:V27" si="19">P18/K18*100</f>
        <v>7.0894815570704557</v>
      </c>
      <c r="W18" s="44">
        <f t="shared" ref="W18:W27" si="20">Q18/L18*100</f>
        <v>17.633995865011574</v>
      </c>
      <c r="X18" s="141">
        <f t="shared" ref="X18:X27" si="21">O18-J18</f>
        <v>-351368.00000000006</v>
      </c>
      <c r="Y18" s="43"/>
      <c r="Z18" s="136"/>
      <c r="AA18" s="136"/>
      <c r="AB18" s="136"/>
      <c r="AC18" s="136"/>
      <c r="AD18" s="136"/>
      <c r="AE18" s="136"/>
      <c r="AF18"/>
      <c r="AG18"/>
    </row>
    <row r="19" spans="1:33" s="14" customFormat="1" ht="115.15" customHeight="1" x14ac:dyDescent="0.25">
      <c r="A19" s="13"/>
      <c r="B19" s="267" t="s">
        <v>57</v>
      </c>
      <c r="C19" s="268"/>
      <c r="D19" s="16"/>
      <c r="E19" s="16"/>
      <c r="F19" s="16"/>
      <c r="G19" s="16"/>
      <c r="H19" s="16"/>
      <c r="I19" s="97">
        <f>J19+K19+L19</f>
        <v>98825.400000000009</v>
      </c>
      <c r="J19" s="15">
        <f>4674.6+71435.1</f>
        <v>76109.700000000012</v>
      </c>
      <c r="K19" s="15">
        <v>20207</v>
      </c>
      <c r="L19" s="15">
        <v>2508.6999999999998</v>
      </c>
      <c r="M19" s="15">
        <v>0</v>
      </c>
      <c r="N19" s="15" t="s">
        <v>69</v>
      </c>
      <c r="O19" s="15">
        <v>13025.4</v>
      </c>
      <c r="P19" s="15">
        <v>2667.8</v>
      </c>
      <c r="Q19" s="15">
        <v>0</v>
      </c>
      <c r="R19" s="15">
        <v>0</v>
      </c>
      <c r="S19" s="98" t="s">
        <v>74</v>
      </c>
      <c r="T19" s="44" t="e">
        <f t="shared" si="17"/>
        <v>#VALUE!</v>
      </c>
      <c r="U19" s="44">
        <f t="shared" si="18"/>
        <v>17.113981529292584</v>
      </c>
      <c r="V19" s="44">
        <f t="shared" si="19"/>
        <v>13.202355619339833</v>
      </c>
      <c r="W19" s="44">
        <f t="shared" si="20"/>
        <v>0</v>
      </c>
      <c r="X19" s="141">
        <f t="shared" si="21"/>
        <v>-63084.30000000001</v>
      </c>
      <c r="Y19" s="43"/>
      <c r="Z19" s="136"/>
      <c r="AA19" s="136"/>
      <c r="AB19" s="136"/>
      <c r="AC19" s="136"/>
      <c r="AD19" s="136"/>
      <c r="AE19" s="136"/>
      <c r="AF19"/>
      <c r="AG19"/>
    </row>
    <row r="20" spans="1:33" s="14" customFormat="1" ht="87" customHeight="1" x14ac:dyDescent="0.25">
      <c r="A20" s="13"/>
      <c r="B20" s="267" t="s">
        <v>58</v>
      </c>
      <c r="C20" s="268"/>
      <c r="D20" s="16"/>
      <c r="E20" s="16"/>
      <c r="F20" s="16"/>
      <c r="G20" s="16"/>
      <c r="H20" s="16"/>
      <c r="I20" s="15">
        <f t="shared" ref="I20:I23" si="22">J20+K20+L20</f>
        <v>93424.200000000012</v>
      </c>
      <c r="J20" s="15">
        <f>4674.6+71435.1</f>
        <v>76109.700000000012</v>
      </c>
      <c r="K20" s="15">
        <v>16707</v>
      </c>
      <c r="L20" s="15">
        <v>607.5</v>
      </c>
      <c r="M20" s="15">
        <v>0</v>
      </c>
      <c r="N20" s="15">
        <f t="shared" si="14"/>
        <v>2569</v>
      </c>
      <c r="O20" s="15">
        <v>2132.3000000000002</v>
      </c>
      <c r="P20" s="15">
        <v>436.7</v>
      </c>
      <c r="Q20" s="15">
        <v>0</v>
      </c>
      <c r="R20" s="15">
        <v>0</v>
      </c>
      <c r="S20" s="98" t="s">
        <v>65</v>
      </c>
      <c r="T20" s="44">
        <f t="shared" si="17"/>
        <v>2.7498228510385956</v>
      </c>
      <c r="U20" s="44">
        <f t="shared" si="18"/>
        <v>2.8016139861279177</v>
      </c>
      <c r="V20" s="44">
        <f t="shared" si="19"/>
        <v>2.6138744238941762</v>
      </c>
      <c r="W20" s="44">
        <f t="shared" si="20"/>
        <v>0</v>
      </c>
      <c r="X20" s="141">
        <f t="shared" si="21"/>
        <v>-73977.400000000009</v>
      </c>
      <c r="Y20" s="43"/>
      <c r="Z20" s="136"/>
      <c r="AA20" s="136"/>
      <c r="AB20" s="136"/>
      <c r="AC20" s="136"/>
      <c r="AD20" s="136"/>
      <c r="AE20" s="136"/>
      <c r="AF20"/>
      <c r="AG20"/>
    </row>
    <row r="21" spans="1:33" s="14" customFormat="1" ht="112.9" customHeight="1" x14ac:dyDescent="0.25">
      <c r="A21" s="13"/>
      <c r="B21" s="267" t="s">
        <v>59</v>
      </c>
      <c r="C21" s="268"/>
      <c r="D21" s="16"/>
      <c r="E21" s="16"/>
      <c r="F21" s="16"/>
      <c r="G21" s="16"/>
      <c r="H21" s="16"/>
      <c r="I21" s="15">
        <f t="shared" si="22"/>
        <v>162251.50000000003</v>
      </c>
      <c r="J21" s="15">
        <f t="shared" ref="J21:J23" si="23">4674.6+71435.1</f>
        <v>76109.700000000012</v>
      </c>
      <c r="K21" s="15">
        <v>61307.1</v>
      </c>
      <c r="L21" s="15">
        <v>24834.7</v>
      </c>
      <c r="M21" s="15">
        <v>0</v>
      </c>
      <c r="N21" s="15">
        <f t="shared" si="14"/>
        <v>11204.5</v>
      </c>
      <c r="O21" s="15">
        <v>4674.3</v>
      </c>
      <c r="P21" s="15">
        <v>957.4</v>
      </c>
      <c r="Q21" s="15">
        <v>5572.8</v>
      </c>
      <c r="R21" s="15">
        <v>0</v>
      </c>
      <c r="S21" s="98" t="s">
        <v>75</v>
      </c>
      <c r="T21" s="44">
        <f t="shared" si="17"/>
        <v>6.9056372360193876</v>
      </c>
      <c r="U21" s="44">
        <f t="shared" si="18"/>
        <v>6.1415299232555105</v>
      </c>
      <c r="V21" s="44">
        <f t="shared" si="19"/>
        <v>1.5616462041101276</v>
      </c>
      <c r="W21" s="44">
        <f t="shared" si="20"/>
        <v>22.439570439747612</v>
      </c>
      <c r="X21" s="141">
        <f t="shared" si="21"/>
        <v>-71435.400000000009</v>
      </c>
      <c r="Y21" s="43"/>
      <c r="Z21" s="136"/>
      <c r="AA21" s="136"/>
      <c r="AB21" s="136"/>
      <c r="AC21" s="136"/>
      <c r="AD21" s="136"/>
      <c r="AE21" s="136"/>
      <c r="AF21"/>
      <c r="AG21"/>
    </row>
    <row r="22" spans="1:33" s="14" customFormat="1" ht="91.15" customHeight="1" x14ac:dyDescent="0.25">
      <c r="A22" s="13"/>
      <c r="B22" s="267" t="s">
        <v>60</v>
      </c>
      <c r="C22" s="268"/>
      <c r="D22" s="16"/>
      <c r="E22" s="16"/>
      <c r="F22" s="16"/>
      <c r="G22" s="16"/>
      <c r="H22" s="16"/>
      <c r="I22" s="97">
        <f t="shared" si="22"/>
        <v>236479.90000000002</v>
      </c>
      <c r="J22" s="15">
        <f t="shared" si="23"/>
        <v>76109.700000000012</v>
      </c>
      <c r="K22" s="15">
        <v>109407.1</v>
      </c>
      <c r="L22" s="15">
        <v>50963.1</v>
      </c>
      <c r="M22" s="15">
        <v>0</v>
      </c>
      <c r="N22" s="15">
        <f t="shared" si="14"/>
        <v>29387.1</v>
      </c>
      <c r="O22" s="15">
        <v>4674.3</v>
      </c>
      <c r="P22" s="15">
        <v>16350.9</v>
      </c>
      <c r="Q22" s="15">
        <v>8361.9</v>
      </c>
      <c r="R22" s="15">
        <v>0</v>
      </c>
      <c r="S22" s="98" t="s">
        <v>76</v>
      </c>
      <c r="T22" s="44">
        <f t="shared" si="17"/>
        <v>12.426891249531142</v>
      </c>
      <c r="U22" s="44">
        <f t="shared" si="18"/>
        <v>6.1415299232555105</v>
      </c>
      <c r="V22" s="44">
        <f t="shared" si="19"/>
        <v>14.945008139325507</v>
      </c>
      <c r="W22" s="44">
        <f t="shared" si="20"/>
        <v>16.40775384542934</v>
      </c>
      <c r="X22" s="141">
        <f t="shared" si="21"/>
        <v>-71435.400000000009</v>
      </c>
      <c r="Y22" s="43"/>
      <c r="Z22" s="136"/>
      <c r="AA22" s="136"/>
      <c r="AB22" s="136"/>
      <c r="AC22" s="136"/>
      <c r="AD22" s="136"/>
      <c r="AE22" s="136"/>
      <c r="AF22"/>
      <c r="AG22"/>
    </row>
    <row r="23" spans="1:33" s="14" customFormat="1" ht="132" customHeight="1" x14ac:dyDescent="0.25">
      <c r="A23" s="13"/>
      <c r="B23" s="267" t="s">
        <v>61</v>
      </c>
      <c r="C23" s="268"/>
      <c r="D23" s="16"/>
      <c r="E23" s="16"/>
      <c r="F23" s="16"/>
      <c r="G23" s="16"/>
      <c r="H23" s="16"/>
      <c r="I23" s="15">
        <f t="shared" si="22"/>
        <v>212405.80000000002</v>
      </c>
      <c r="J23" s="15">
        <f t="shared" si="23"/>
        <v>76109.700000000012</v>
      </c>
      <c r="K23" s="15">
        <v>93807.1</v>
      </c>
      <c r="L23" s="15">
        <v>42489</v>
      </c>
      <c r="M23" s="15">
        <v>0</v>
      </c>
      <c r="N23" s="15">
        <f t="shared" si="14"/>
        <v>13105.099999999999</v>
      </c>
      <c r="O23" s="15">
        <v>4674.2</v>
      </c>
      <c r="P23" s="15">
        <v>957.4</v>
      </c>
      <c r="Q23" s="15">
        <v>7473.5</v>
      </c>
      <c r="R23" s="15">
        <v>0</v>
      </c>
      <c r="S23" s="98" t="s">
        <v>77</v>
      </c>
      <c r="T23" s="44">
        <f t="shared" si="17"/>
        <v>6.1698409365469287</v>
      </c>
      <c r="U23" s="44">
        <f t="shared" si="18"/>
        <v>6.1413985339582204</v>
      </c>
      <c r="V23" s="44">
        <f t="shared" si="19"/>
        <v>1.020605050150788</v>
      </c>
      <c r="W23" s="44">
        <f t="shared" si="20"/>
        <v>17.589258396290806</v>
      </c>
      <c r="X23" s="141">
        <f t="shared" si="21"/>
        <v>-71435.500000000015</v>
      </c>
      <c r="Y23" s="43"/>
      <c r="Z23" s="136"/>
      <c r="AA23" s="136"/>
      <c r="AB23" s="136"/>
      <c r="AC23" s="136"/>
      <c r="AD23" s="136"/>
      <c r="AE23" s="136"/>
      <c r="AF23"/>
      <c r="AG23"/>
    </row>
    <row r="24" spans="1:33" s="14" customFormat="1" ht="55.9" customHeight="1" x14ac:dyDescent="0.25">
      <c r="A24" s="13"/>
      <c r="B24" s="256" t="s">
        <v>18</v>
      </c>
      <c r="C24" s="257"/>
      <c r="D24" s="257"/>
      <c r="E24" s="257"/>
      <c r="F24" s="257"/>
      <c r="G24" s="258"/>
      <c r="H24" s="33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99"/>
      <c r="T24" s="44"/>
      <c r="U24" s="44"/>
      <c r="V24" s="44"/>
      <c r="W24" s="44"/>
      <c r="X24" s="141"/>
      <c r="Y24" s="43"/>
      <c r="Z24" s="136"/>
      <c r="AA24" s="136"/>
      <c r="AB24" s="136"/>
      <c r="AC24" s="136"/>
      <c r="AD24" s="136"/>
      <c r="AE24" s="136"/>
      <c r="AF24"/>
      <c r="AG24"/>
    </row>
    <row r="25" spans="1:33" s="14" customFormat="1" ht="109.15" customHeight="1" x14ac:dyDescent="0.25">
      <c r="A25" s="13" t="s">
        <v>23</v>
      </c>
      <c r="B25" s="286" t="s">
        <v>35</v>
      </c>
      <c r="C25" s="287"/>
      <c r="D25" s="96"/>
      <c r="E25" s="33"/>
      <c r="F25" s="33"/>
      <c r="G25" s="33"/>
      <c r="H25" s="33"/>
      <c r="I25" s="15">
        <f>J25+K25+L25+M25</f>
        <v>378957.10000000003</v>
      </c>
      <c r="J25" s="15">
        <v>371377.9</v>
      </c>
      <c r="K25" s="15">
        <v>7579.2</v>
      </c>
      <c r="L25" s="15">
        <v>0</v>
      </c>
      <c r="M25" s="15">
        <v>0</v>
      </c>
      <c r="N25" s="15">
        <f>O25+P25+Q25+R25</f>
        <v>37895.700000000004</v>
      </c>
      <c r="O25" s="15">
        <v>37137.800000000003</v>
      </c>
      <c r="P25" s="15">
        <v>757.9</v>
      </c>
      <c r="Q25" s="15">
        <v>0</v>
      </c>
      <c r="R25" s="15">
        <v>0</v>
      </c>
      <c r="S25" s="98" t="s">
        <v>71</v>
      </c>
      <c r="T25" s="44">
        <f t="shared" si="17"/>
        <v>9.9999973611788775</v>
      </c>
      <c r="U25" s="44">
        <f t="shared" si="18"/>
        <v>10.000002692675034</v>
      </c>
      <c r="V25" s="44">
        <f t="shared" si="19"/>
        <v>9.999736119907114</v>
      </c>
      <c r="W25" s="44" t="e">
        <f t="shared" si="20"/>
        <v>#DIV/0!</v>
      </c>
      <c r="X25" s="141">
        <f t="shared" si="21"/>
        <v>-334240.10000000003</v>
      </c>
      <c r="Y25" s="43"/>
      <c r="Z25" s="136"/>
      <c r="AA25" s="136"/>
      <c r="AB25" s="136"/>
      <c r="AC25" s="136"/>
      <c r="AD25" s="136"/>
      <c r="AE25" s="136"/>
      <c r="AF25"/>
      <c r="AG25"/>
    </row>
    <row r="26" spans="1:33" s="14" customFormat="1" ht="126.6" customHeight="1" x14ac:dyDescent="0.25">
      <c r="A26" s="13" t="s">
        <v>24</v>
      </c>
      <c r="B26" s="286" t="s">
        <v>36</v>
      </c>
      <c r="C26" s="287"/>
      <c r="D26" s="96"/>
      <c r="E26" s="33"/>
      <c r="F26" s="33"/>
      <c r="G26" s="33"/>
      <c r="H26" s="33"/>
      <c r="I26" s="15">
        <f>J26+K26+L26+M26</f>
        <v>599789</v>
      </c>
      <c r="J26" s="15">
        <v>587793.19999999995</v>
      </c>
      <c r="K26" s="15">
        <v>11995.8</v>
      </c>
      <c r="L26" s="15">
        <v>0</v>
      </c>
      <c r="M26" s="15">
        <v>0</v>
      </c>
      <c r="N26" s="15">
        <f>O26+P26+Q26</f>
        <v>59978.9</v>
      </c>
      <c r="O26" s="15">
        <v>58779.3</v>
      </c>
      <c r="P26" s="15">
        <v>1199.5999999999999</v>
      </c>
      <c r="Q26" s="15">
        <v>0</v>
      </c>
      <c r="R26" s="15">
        <v>0</v>
      </c>
      <c r="S26" s="98" t="s">
        <v>73</v>
      </c>
      <c r="T26" s="44">
        <f t="shared" si="17"/>
        <v>10</v>
      </c>
      <c r="U26" s="44">
        <f t="shared" si="18"/>
        <v>9.9999965974427756</v>
      </c>
      <c r="V26" s="44">
        <f t="shared" si="19"/>
        <v>10.000166725020424</v>
      </c>
      <c r="W26" s="44" t="e">
        <f t="shared" si="20"/>
        <v>#DIV/0!</v>
      </c>
      <c r="X26" s="141">
        <f t="shared" si="21"/>
        <v>-529013.89999999991</v>
      </c>
      <c r="Y26" s="43"/>
      <c r="Z26" s="136"/>
      <c r="AA26" s="136"/>
      <c r="AB26" s="136"/>
      <c r="AC26" s="136"/>
      <c r="AD26" s="136"/>
      <c r="AE26" s="136"/>
      <c r="AF26"/>
      <c r="AG26"/>
    </row>
    <row r="27" spans="1:33" s="14" customFormat="1" ht="106.15" customHeight="1" x14ac:dyDescent="0.25">
      <c r="A27" s="13" t="s">
        <v>25</v>
      </c>
      <c r="B27" s="286" t="s">
        <v>37</v>
      </c>
      <c r="C27" s="287"/>
      <c r="D27" s="96"/>
      <c r="E27" s="33"/>
      <c r="F27" s="33"/>
      <c r="G27" s="33"/>
      <c r="H27" s="33"/>
      <c r="I27" s="15">
        <f>J27+K27+L27</f>
        <v>263073.09999999998</v>
      </c>
      <c r="J27" s="15">
        <v>257811.6</v>
      </c>
      <c r="K27" s="15">
        <v>5261.5</v>
      </c>
      <c r="L27" s="15">
        <v>0</v>
      </c>
      <c r="M27" s="15">
        <v>0</v>
      </c>
      <c r="N27" s="15">
        <f>O27+P27+Q27+R27</f>
        <v>26307.3</v>
      </c>
      <c r="O27" s="15">
        <v>25781.200000000001</v>
      </c>
      <c r="P27" s="15">
        <v>526.1</v>
      </c>
      <c r="Q27" s="15">
        <v>0</v>
      </c>
      <c r="R27" s="15">
        <v>0</v>
      </c>
      <c r="S27" s="98" t="s">
        <v>72</v>
      </c>
      <c r="T27" s="44">
        <f>N27/I27*100</f>
        <v>9.99999619877517</v>
      </c>
      <c r="U27" s="44">
        <f t="shared" si="18"/>
        <v>10.000015515205678</v>
      </c>
      <c r="V27" s="44">
        <f t="shared" si="19"/>
        <v>9.9990497006557071</v>
      </c>
      <c r="W27" s="44" t="e">
        <f t="shared" si="20"/>
        <v>#DIV/0!</v>
      </c>
      <c r="X27" s="141">
        <f t="shared" si="21"/>
        <v>-232030.4</v>
      </c>
      <c r="Y27" s="43"/>
      <c r="Z27" s="136"/>
      <c r="AA27" s="136"/>
      <c r="AB27" s="136"/>
      <c r="AC27" s="136"/>
      <c r="AD27" s="136"/>
      <c r="AE27" s="136"/>
      <c r="AF27"/>
      <c r="AG27"/>
    </row>
    <row r="28" spans="1:33" s="14" customFormat="1" ht="15.6" customHeight="1" x14ac:dyDescent="0.25">
      <c r="A28" s="55"/>
      <c r="B28" s="264"/>
      <c r="C28" s="264"/>
      <c r="D28" s="264"/>
      <c r="E28" s="264"/>
      <c r="F28" s="264"/>
      <c r="G28" s="264"/>
      <c r="H28" s="264"/>
      <c r="I28" s="264"/>
      <c r="J28" s="264"/>
      <c r="K28" s="264"/>
      <c r="L28" s="264"/>
      <c r="M28" s="264"/>
      <c r="N28" s="264"/>
      <c r="O28" s="264"/>
      <c r="P28" s="264"/>
      <c r="Q28" s="264"/>
      <c r="R28" s="264"/>
      <c r="S28" s="264"/>
      <c r="T28" s="45"/>
      <c r="U28" s="46"/>
      <c r="V28" s="43"/>
      <c r="W28" s="43"/>
      <c r="X28" s="45"/>
      <c r="Y28" s="43"/>
      <c r="Z28" s="136"/>
      <c r="AA28" s="136"/>
      <c r="AB28" s="136"/>
      <c r="AC28" s="136"/>
      <c r="AD28" s="136"/>
      <c r="AE28" s="136"/>
      <c r="AF28"/>
      <c r="AG28"/>
    </row>
    <row r="29" spans="1:33" s="27" customFormat="1" ht="13.15" customHeight="1" x14ac:dyDescent="0.25">
      <c r="A29" s="24" t="s">
        <v>115</v>
      </c>
      <c r="B29" s="109"/>
      <c r="C29" s="34"/>
      <c r="D29" s="34"/>
      <c r="E29" s="34"/>
      <c r="F29" s="34"/>
      <c r="G29" s="34"/>
      <c r="H29" s="34"/>
      <c r="I29" s="29"/>
      <c r="J29" s="29"/>
      <c r="K29" s="29"/>
      <c r="L29" s="29"/>
      <c r="M29" s="29"/>
      <c r="N29" s="29"/>
      <c r="O29" s="29"/>
      <c r="P29" s="29"/>
      <c r="Q29" s="30"/>
      <c r="R29" s="28"/>
      <c r="S29" s="100"/>
      <c r="T29" s="47"/>
      <c r="U29" s="47"/>
      <c r="V29" s="47" t="s">
        <v>19</v>
      </c>
      <c r="W29" s="47"/>
      <c r="X29" s="47"/>
      <c r="Y29" s="47"/>
      <c r="Z29" s="136"/>
      <c r="AA29" s="136"/>
      <c r="AB29" s="136"/>
      <c r="AC29" s="136"/>
      <c r="AD29" s="136"/>
      <c r="AE29" s="136"/>
      <c r="AF29"/>
      <c r="AG29"/>
    </row>
    <row r="30" spans="1:33" s="27" customFormat="1" ht="8.4499999999999993" customHeight="1" x14ac:dyDescent="0.25">
      <c r="A30" s="24"/>
      <c r="B30" s="263"/>
      <c r="C30" s="263"/>
      <c r="D30" s="263"/>
      <c r="E30" s="263"/>
      <c r="F30" s="263"/>
      <c r="G30" s="263"/>
      <c r="H30" s="263"/>
      <c r="I30" s="263"/>
      <c r="J30" s="263"/>
      <c r="K30" s="263"/>
      <c r="L30" s="263"/>
      <c r="M30" s="263"/>
      <c r="N30" s="263"/>
      <c r="O30" s="263"/>
      <c r="P30" s="263"/>
      <c r="Q30" s="263"/>
      <c r="R30" s="263"/>
      <c r="S30" s="100"/>
      <c r="T30" s="47"/>
      <c r="U30" s="47"/>
      <c r="V30" s="47"/>
      <c r="W30" s="47"/>
      <c r="X30" s="47"/>
      <c r="Y30" s="47"/>
      <c r="Z30" s="136"/>
      <c r="AA30" s="136"/>
      <c r="AB30" s="136"/>
      <c r="AC30" s="136"/>
      <c r="AD30" s="136"/>
      <c r="AE30" s="136"/>
      <c r="AF30"/>
      <c r="AG30"/>
    </row>
    <row r="31" spans="1:33" s="27" customFormat="1" ht="16.899999999999999" customHeight="1" x14ac:dyDescent="0.25">
      <c r="A31" s="24" t="s">
        <v>114</v>
      </c>
      <c r="B31" s="110"/>
      <c r="C31" s="35"/>
      <c r="D31" s="35"/>
      <c r="E31" s="35"/>
      <c r="F31" s="35"/>
      <c r="G31" s="35"/>
      <c r="H31" s="35"/>
      <c r="I31" s="26"/>
      <c r="J31" s="26"/>
      <c r="K31" s="26"/>
      <c r="L31" s="26"/>
      <c r="M31" s="26"/>
      <c r="N31" s="26"/>
      <c r="O31" s="26"/>
      <c r="P31" s="26"/>
      <c r="R31" s="25"/>
      <c r="S31" s="101"/>
      <c r="T31" s="47"/>
      <c r="U31" s="47"/>
      <c r="V31" s="47"/>
      <c r="W31" s="47"/>
      <c r="X31" s="47"/>
      <c r="Y31" s="47"/>
      <c r="Z31" s="136"/>
      <c r="AA31" s="136"/>
      <c r="AB31" s="136"/>
      <c r="AC31" s="136"/>
      <c r="AD31" s="136"/>
      <c r="AE31" s="136"/>
      <c r="AF31"/>
      <c r="AG31"/>
    </row>
    <row r="32" spans="1:33" ht="10.15" customHeight="1" x14ac:dyDescent="0.25">
      <c r="C32" s="36"/>
      <c r="D32" s="36"/>
      <c r="E32" s="36"/>
      <c r="F32" s="36"/>
      <c r="G32" s="36"/>
      <c r="H32" s="36"/>
      <c r="I32" s="5"/>
      <c r="J32" s="5"/>
      <c r="K32" s="5"/>
      <c r="L32" s="5"/>
      <c r="M32" s="5"/>
      <c r="S32" s="102"/>
    </row>
    <row r="33" spans="1:22" ht="21.6" customHeight="1" x14ac:dyDescent="0.25">
      <c r="A33" s="250" t="s">
        <v>78</v>
      </c>
      <c r="B33" s="250"/>
      <c r="C33" s="250"/>
      <c r="D33" s="250"/>
      <c r="E33" s="250"/>
      <c r="F33" s="250"/>
      <c r="G33" s="250"/>
      <c r="H33" s="250"/>
      <c r="I33" s="250"/>
      <c r="J33" s="250"/>
      <c r="K33" s="250"/>
      <c r="L33" s="250"/>
      <c r="M33" s="250"/>
      <c r="N33" s="250"/>
      <c r="O33" s="250"/>
      <c r="P33" s="250"/>
      <c r="Q33" s="250"/>
      <c r="R33" s="250"/>
      <c r="S33" s="250"/>
      <c r="T33" s="48"/>
      <c r="U33" s="49"/>
      <c r="V33" s="50"/>
    </row>
    <row r="34" spans="1:22" ht="7.9" customHeight="1" x14ac:dyDescent="0.25">
      <c r="B34" s="111"/>
      <c r="C34" s="111"/>
      <c r="D34" s="111"/>
      <c r="E34" s="37"/>
      <c r="F34" s="37"/>
      <c r="G34" s="37"/>
      <c r="H34" s="37"/>
      <c r="I34" s="18"/>
      <c r="J34" s="18"/>
      <c r="K34" s="18"/>
      <c r="L34" s="18"/>
      <c r="M34" s="18"/>
      <c r="N34" s="18"/>
      <c r="O34" s="18"/>
      <c r="P34" s="17"/>
      <c r="Q34" s="17"/>
      <c r="R34" s="17"/>
      <c r="S34" s="103"/>
      <c r="T34" s="48"/>
      <c r="U34" s="49"/>
      <c r="V34" s="51"/>
    </row>
    <row r="35" spans="1:22" ht="36" customHeight="1" x14ac:dyDescent="0.25">
      <c r="B35" s="249" t="s">
        <v>5</v>
      </c>
      <c r="C35" s="249"/>
      <c r="D35" s="249"/>
      <c r="E35" s="249"/>
      <c r="F35" s="249"/>
      <c r="G35" s="249"/>
      <c r="H35" s="249"/>
      <c r="I35" s="249"/>
      <c r="J35" s="249"/>
      <c r="K35" s="249"/>
      <c r="L35" s="249"/>
      <c r="M35" s="249"/>
      <c r="N35" s="19"/>
      <c r="O35" s="19"/>
      <c r="P35" s="17"/>
      <c r="Q35" s="17"/>
      <c r="R35" s="17"/>
      <c r="S35" s="103"/>
      <c r="T35" s="48"/>
      <c r="U35" s="49"/>
      <c r="V35" s="51"/>
    </row>
    <row r="36" spans="1:22" ht="7.15" customHeight="1" x14ac:dyDescent="0.25">
      <c r="B36" s="111"/>
      <c r="C36" s="111"/>
      <c r="D36" s="111"/>
      <c r="E36" s="38"/>
      <c r="F36" s="38"/>
      <c r="G36" s="38"/>
      <c r="H36" s="38"/>
      <c r="I36" s="19"/>
      <c r="J36" s="19"/>
      <c r="K36" s="19"/>
      <c r="L36" s="19"/>
      <c r="M36" s="19"/>
      <c r="N36" s="19"/>
      <c r="O36" s="19"/>
      <c r="P36" s="17"/>
      <c r="Q36" s="17"/>
      <c r="R36" s="17"/>
      <c r="S36" s="103"/>
      <c r="T36" s="48"/>
      <c r="U36" s="49"/>
      <c r="V36" s="51"/>
    </row>
    <row r="37" spans="1:22" ht="16.149999999999999" customHeight="1" x14ac:dyDescent="0.25">
      <c r="B37" s="111"/>
      <c r="C37" s="111"/>
      <c r="D37" s="259" t="s">
        <v>29</v>
      </c>
      <c r="E37" s="259"/>
      <c r="F37" s="259"/>
      <c r="G37" s="259"/>
      <c r="H37" s="259"/>
      <c r="I37" s="259"/>
      <c r="J37" s="259"/>
      <c r="K37" s="259"/>
      <c r="L37" s="259"/>
      <c r="M37" s="259"/>
      <c r="N37" s="259"/>
      <c r="O37" s="259"/>
      <c r="P37" s="259"/>
      <c r="Q37" s="259"/>
      <c r="R37" s="259"/>
      <c r="S37" s="259"/>
      <c r="T37" s="52"/>
      <c r="U37" s="49"/>
      <c r="V37" s="53"/>
    </row>
    <row r="38" spans="1:22" ht="34.15" customHeight="1" x14ac:dyDescent="0.25">
      <c r="B38" s="111"/>
      <c r="C38" s="111"/>
      <c r="D38" s="259" t="s">
        <v>67</v>
      </c>
      <c r="E38" s="259"/>
      <c r="F38" s="259"/>
      <c r="G38" s="259"/>
      <c r="H38" s="259"/>
      <c r="I38" s="259"/>
      <c r="J38" s="259"/>
      <c r="K38" s="259"/>
      <c r="L38" s="259"/>
      <c r="M38" s="259"/>
      <c r="N38" s="259"/>
      <c r="O38" s="259"/>
      <c r="P38" s="259" t="s">
        <v>26</v>
      </c>
      <c r="Q38" s="259"/>
      <c r="R38" s="259"/>
      <c r="S38" s="259"/>
      <c r="T38" s="52"/>
      <c r="U38" s="49"/>
      <c r="V38" s="53"/>
    </row>
    <row r="39" spans="1:22" ht="63" customHeight="1" x14ac:dyDescent="0.25">
      <c r="B39" s="111"/>
      <c r="C39" s="111"/>
      <c r="D39" s="111"/>
      <c r="E39" s="39"/>
      <c r="F39" s="39"/>
      <c r="G39" s="39"/>
      <c r="H39" s="39"/>
      <c r="I39" s="20"/>
      <c r="J39" s="20"/>
      <c r="K39" s="20"/>
      <c r="L39" s="20"/>
      <c r="M39" s="20"/>
      <c r="N39" s="20"/>
      <c r="O39" s="20"/>
      <c r="P39" s="21"/>
      <c r="Q39" s="21"/>
      <c r="R39" s="17"/>
      <c r="S39" s="103"/>
      <c r="T39" s="48"/>
      <c r="U39" s="49"/>
      <c r="V39" s="54"/>
    </row>
    <row r="40" spans="1:22" ht="15" hidden="1" customHeight="1" x14ac:dyDescent="0.25">
      <c r="B40" s="111"/>
      <c r="C40" s="111"/>
      <c r="D40" s="111"/>
      <c r="E40" s="37"/>
      <c r="F40" s="37"/>
      <c r="G40" s="37"/>
      <c r="H40" s="37"/>
      <c r="I40" s="18"/>
      <c r="J40" s="18"/>
      <c r="K40" s="18"/>
      <c r="L40" s="18"/>
      <c r="M40" s="18"/>
      <c r="N40" s="18"/>
      <c r="O40" s="18"/>
      <c r="P40" s="21"/>
      <c r="Q40" s="21"/>
      <c r="R40" s="17"/>
      <c r="S40" s="103"/>
      <c r="T40" s="48"/>
      <c r="U40" s="49"/>
      <c r="V40" s="54"/>
    </row>
    <row r="41" spans="1:22" ht="15" customHeight="1" x14ac:dyDescent="0.25">
      <c r="B41" s="248" t="s">
        <v>27</v>
      </c>
      <c r="C41" s="248"/>
      <c r="D41" s="248"/>
      <c r="E41" s="248"/>
      <c r="F41" s="248"/>
      <c r="G41" s="248"/>
      <c r="H41" s="112"/>
      <c r="I41" s="22"/>
      <c r="J41" s="22"/>
      <c r="K41" s="22"/>
      <c r="L41" s="22"/>
      <c r="M41" s="22"/>
      <c r="N41" s="22"/>
      <c r="O41" s="22"/>
      <c r="P41" s="21"/>
      <c r="Q41" s="21"/>
      <c r="R41" s="17"/>
      <c r="S41" s="103"/>
      <c r="T41" s="48"/>
      <c r="U41" s="49"/>
      <c r="V41" s="54"/>
    </row>
    <row r="42" spans="1:22" ht="15" customHeight="1" x14ac:dyDescent="0.25">
      <c r="B42" s="248" t="s">
        <v>28</v>
      </c>
      <c r="C42" s="248"/>
      <c r="D42" s="248"/>
      <c r="E42" s="248"/>
      <c r="F42" s="248"/>
      <c r="G42" s="40"/>
      <c r="H42" s="113"/>
      <c r="I42" s="23"/>
      <c r="J42" s="23"/>
      <c r="K42" s="23"/>
      <c r="L42" s="23"/>
      <c r="M42" s="23"/>
      <c r="N42" s="23"/>
      <c r="O42" s="23"/>
      <c r="P42" s="21"/>
      <c r="Q42" s="21"/>
      <c r="R42" s="17"/>
      <c r="S42" s="103"/>
      <c r="T42" s="48"/>
      <c r="U42" s="49"/>
      <c r="V42" s="54"/>
    </row>
    <row r="43" spans="1:22" ht="15" customHeight="1" x14ac:dyDescent="0.25"/>
    <row r="44" spans="1:22" ht="15" customHeight="1" x14ac:dyDescent="0.25"/>
    <row r="45" spans="1:22" ht="15" customHeight="1" x14ac:dyDescent="0.25"/>
    <row r="46" spans="1:22" ht="15" customHeight="1" x14ac:dyDescent="0.25"/>
    <row r="47" spans="1:22" ht="15" customHeight="1" x14ac:dyDescent="0.25"/>
    <row r="48" spans="1:22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</sheetData>
  <mergeCells count="43">
    <mergeCell ref="B16:C16"/>
    <mergeCell ref="B17:C17"/>
    <mergeCell ref="B19:C19"/>
    <mergeCell ref="B20:C20"/>
    <mergeCell ref="B27:C27"/>
    <mergeCell ref="B18:C18"/>
    <mergeCell ref="B21:C21"/>
    <mergeCell ref="B22:C22"/>
    <mergeCell ref="B23:C23"/>
    <mergeCell ref="B25:C25"/>
    <mergeCell ref="B26:C26"/>
    <mergeCell ref="A2:S2"/>
    <mergeCell ref="A3:S3"/>
    <mergeCell ref="A4:S4"/>
    <mergeCell ref="A5:S5"/>
    <mergeCell ref="A7:A10"/>
    <mergeCell ref="D7:R7"/>
    <mergeCell ref="D8:H8"/>
    <mergeCell ref="N8:R8"/>
    <mergeCell ref="D9:D10"/>
    <mergeCell ref="E9:H9"/>
    <mergeCell ref="N9:N10"/>
    <mergeCell ref="O9:R9"/>
    <mergeCell ref="I8:M8"/>
    <mergeCell ref="I9:I10"/>
    <mergeCell ref="J9:M9"/>
    <mergeCell ref="B7:C10"/>
    <mergeCell ref="B42:F42"/>
    <mergeCell ref="B35:M35"/>
    <mergeCell ref="A33:S33"/>
    <mergeCell ref="S7:S10"/>
    <mergeCell ref="B11:C11"/>
    <mergeCell ref="B24:G24"/>
    <mergeCell ref="B14:C14"/>
    <mergeCell ref="D37:S37"/>
    <mergeCell ref="D38:S38"/>
    <mergeCell ref="D14:S14"/>
    <mergeCell ref="B41:G41"/>
    <mergeCell ref="B30:R30"/>
    <mergeCell ref="B28:S28"/>
    <mergeCell ref="B12:C12"/>
    <mergeCell ref="B13:C13"/>
    <mergeCell ref="B15:C15"/>
  </mergeCells>
  <printOptions horizontalCentered="1"/>
  <pageMargins left="0" right="0.19685039370078741" top="0" bottom="0" header="0.11811023622047245" footer="0.11811023622047245"/>
  <pageSetup paperSize="9" scale="91" fitToHeight="0" orientation="landscape" r:id="rId1"/>
  <rowBreaks count="2" manualBreakCount="2">
    <brk id="14" max="24" man="1"/>
    <brk id="19" max="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workbookViewId="0">
      <selection activeCell="I11" sqref="I11"/>
    </sheetView>
  </sheetViews>
  <sheetFormatPr defaultRowHeight="15" x14ac:dyDescent="0.25"/>
  <cols>
    <col min="1" max="1" width="3.42578125" style="2" customWidth="1"/>
    <col min="2" max="2" width="21.28515625" style="2" customWidth="1"/>
    <col min="3" max="3" width="7.85546875" style="1" customWidth="1"/>
    <col min="4" max="4" width="5.7109375" style="1" hidden="1" customWidth="1"/>
    <col min="5" max="5" width="5.85546875" style="1" hidden="1" customWidth="1"/>
    <col min="6" max="6" width="6" style="1" hidden="1" customWidth="1"/>
    <col min="7" max="7" width="6.5703125" style="1" hidden="1" customWidth="1"/>
    <col min="8" max="8" width="5" style="1" hidden="1" customWidth="1"/>
    <col min="9" max="9" width="6.140625" style="1" customWidth="1"/>
    <col min="10" max="10" width="5.5703125" style="1" customWidth="1"/>
    <col min="11" max="11" width="6.28515625" style="1" customWidth="1"/>
    <col min="12" max="12" width="5.7109375" style="1" customWidth="1"/>
    <col min="13" max="13" width="5.140625" style="1" customWidth="1"/>
    <col min="14" max="14" width="5.28515625" style="1" customWidth="1"/>
    <col min="15" max="15" width="6.140625" style="59" customWidth="1"/>
    <col min="16" max="16" width="5.5703125" style="59" customWidth="1"/>
    <col min="17" max="17" width="5" style="59" customWidth="1"/>
    <col min="18" max="18" width="4.85546875" style="1" customWidth="1"/>
    <col min="19" max="19" width="99.85546875" style="1" customWidth="1"/>
  </cols>
  <sheetData>
    <row r="1" spans="1:25" ht="9.6" customHeight="1" x14ac:dyDescent="0.25">
      <c r="R1" s="3"/>
      <c r="S1" s="3" t="s">
        <v>124</v>
      </c>
    </row>
    <row r="2" spans="1:25" ht="19.7" customHeight="1" x14ac:dyDescent="0.25">
      <c r="A2" s="269" t="s">
        <v>8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</row>
    <row r="3" spans="1:25" s="60" customFormat="1" ht="14.45" customHeight="1" x14ac:dyDescent="0.25">
      <c r="A3" s="289" t="s">
        <v>38</v>
      </c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</row>
    <row r="4" spans="1:25" s="60" customFormat="1" ht="10.5" customHeight="1" x14ac:dyDescent="0.25">
      <c r="A4" s="290" t="s">
        <v>6</v>
      </c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</row>
    <row r="5" spans="1:25" s="60" customFormat="1" ht="12.6" customHeight="1" x14ac:dyDescent="0.25">
      <c r="A5" s="291" t="s">
        <v>125</v>
      </c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  <c r="Q5" s="291"/>
      <c r="R5" s="291"/>
      <c r="S5" s="291"/>
    </row>
    <row r="6" spans="1:25" s="4" customFormat="1" ht="12.75" x14ac:dyDescent="0.2">
      <c r="A6" s="7"/>
      <c r="B6" s="7"/>
      <c r="C6" s="8"/>
      <c r="D6" s="8"/>
      <c r="E6" s="8"/>
      <c r="F6" s="8"/>
      <c r="G6" s="8"/>
      <c r="H6" s="8"/>
      <c r="I6" s="9"/>
      <c r="J6" s="8"/>
      <c r="K6" s="8"/>
      <c r="L6" s="8"/>
      <c r="M6" s="8"/>
      <c r="N6" s="8"/>
      <c r="O6" s="61"/>
      <c r="P6" s="61"/>
      <c r="Q6" s="62"/>
      <c r="R6" s="11"/>
      <c r="S6" s="63" t="s">
        <v>4</v>
      </c>
    </row>
    <row r="7" spans="1:25" s="4" customFormat="1" ht="15.95" customHeight="1" x14ac:dyDescent="0.2">
      <c r="A7" s="292" t="s">
        <v>0</v>
      </c>
      <c r="B7" s="293" t="s">
        <v>39</v>
      </c>
      <c r="C7" s="293" t="s">
        <v>7</v>
      </c>
      <c r="D7" s="294" t="s">
        <v>14</v>
      </c>
      <c r="E7" s="295"/>
      <c r="F7" s="295"/>
      <c r="G7" s="295"/>
      <c r="H7" s="295"/>
      <c r="I7" s="295"/>
      <c r="J7" s="295"/>
      <c r="K7" s="295"/>
      <c r="L7" s="295"/>
      <c r="M7" s="295"/>
      <c r="N7" s="295"/>
      <c r="O7" s="295"/>
      <c r="P7" s="295"/>
      <c r="Q7" s="295"/>
      <c r="R7" s="296"/>
      <c r="S7" s="297" t="s">
        <v>40</v>
      </c>
    </row>
    <row r="8" spans="1:25" s="4" customFormat="1" ht="23.25" customHeight="1" x14ac:dyDescent="0.2">
      <c r="A8" s="292"/>
      <c r="B8" s="293"/>
      <c r="C8" s="293"/>
      <c r="D8" s="300" t="s">
        <v>41</v>
      </c>
      <c r="E8" s="300"/>
      <c r="F8" s="300"/>
      <c r="G8" s="300"/>
      <c r="H8" s="300"/>
      <c r="I8" s="300" t="s">
        <v>42</v>
      </c>
      <c r="J8" s="300"/>
      <c r="K8" s="300"/>
      <c r="L8" s="300"/>
      <c r="M8" s="300"/>
      <c r="N8" s="300" t="s">
        <v>43</v>
      </c>
      <c r="O8" s="300"/>
      <c r="P8" s="300"/>
      <c r="Q8" s="300"/>
      <c r="R8" s="300"/>
      <c r="S8" s="298"/>
    </row>
    <row r="9" spans="1:25" s="4" customFormat="1" ht="12" customHeight="1" x14ac:dyDescent="0.2">
      <c r="A9" s="292"/>
      <c r="B9" s="293"/>
      <c r="C9" s="293"/>
      <c r="D9" s="293" t="s">
        <v>1</v>
      </c>
      <c r="E9" s="293" t="s">
        <v>2</v>
      </c>
      <c r="F9" s="293"/>
      <c r="G9" s="293"/>
      <c r="H9" s="293"/>
      <c r="I9" s="293" t="s">
        <v>1</v>
      </c>
      <c r="J9" s="293" t="s">
        <v>2</v>
      </c>
      <c r="K9" s="293"/>
      <c r="L9" s="293"/>
      <c r="M9" s="293"/>
      <c r="N9" s="293" t="s">
        <v>1</v>
      </c>
      <c r="O9" s="293" t="s">
        <v>2</v>
      </c>
      <c r="P9" s="293"/>
      <c r="Q9" s="293"/>
      <c r="R9" s="293"/>
      <c r="S9" s="298"/>
    </row>
    <row r="10" spans="1:25" s="4" customFormat="1" ht="38.450000000000003" customHeight="1" x14ac:dyDescent="0.2">
      <c r="A10" s="292"/>
      <c r="B10" s="293"/>
      <c r="C10" s="293"/>
      <c r="D10" s="293"/>
      <c r="E10" s="137" t="s">
        <v>32</v>
      </c>
      <c r="F10" s="137" t="s">
        <v>33</v>
      </c>
      <c r="G10" s="137" t="s">
        <v>34</v>
      </c>
      <c r="H10" s="137" t="s">
        <v>3</v>
      </c>
      <c r="I10" s="293"/>
      <c r="J10" s="137" t="s">
        <v>44</v>
      </c>
      <c r="K10" s="137" t="s">
        <v>45</v>
      </c>
      <c r="L10" s="137" t="s">
        <v>46</v>
      </c>
      <c r="M10" s="137" t="s">
        <v>3</v>
      </c>
      <c r="N10" s="293"/>
      <c r="O10" s="64" t="s">
        <v>44</v>
      </c>
      <c r="P10" s="64" t="s">
        <v>45</v>
      </c>
      <c r="Q10" s="64" t="s">
        <v>46</v>
      </c>
      <c r="R10" s="137" t="s">
        <v>3</v>
      </c>
      <c r="S10" s="299"/>
      <c r="T10" s="65">
        <f>O11/J11*100</f>
        <v>84.387638378096909</v>
      </c>
      <c r="U10" s="65">
        <f>P11/K11*100</f>
        <v>33.762735164580313</v>
      </c>
      <c r="V10" s="65">
        <f>Q11/L11*100</f>
        <v>49.033490653523174</v>
      </c>
      <c r="W10" s="65"/>
      <c r="X10" s="65"/>
      <c r="Y10" s="65"/>
    </row>
    <row r="11" spans="1:25" s="70" customFormat="1" ht="229.9" customHeight="1" x14ac:dyDescent="0.2">
      <c r="A11" s="66" t="s">
        <v>11</v>
      </c>
      <c r="B11" s="67" t="s">
        <v>47</v>
      </c>
      <c r="C11" s="304" t="s">
        <v>48</v>
      </c>
      <c r="D11" s="15">
        <f>F11+G11+E11</f>
        <v>200393684.5</v>
      </c>
      <c r="E11" s="15">
        <v>2877632.1</v>
      </c>
      <c r="F11" s="15">
        <v>121183060.7</v>
      </c>
      <c r="G11" s="15">
        <v>76332991.700000003</v>
      </c>
      <c r="H11" s="15">
        <v>0</v>
      </c>
      <c r="I11" s="56">
        <f>J11+K11+L11+M11</f>
        <v>3372922.8</v>
      </c>
      <c r="J11" s="56">
        <v>1216982.7</v>
      </c>
      <c r="K11" s="56">
        <v>1658822.3</v>
      </c>
      <c r="L11" s="56">
        <v>497117.8</v>
      </c>
      <c r="M11" s="56">
        <v>0</v>
      </c>
      <c r="N11" s="56">
        <f>O11+P11+Q11+R11</f>
        <v>1830800.95</v>
      </c>
      <c r="O11" s="56">
        <v>1026982.96</v>
      </c>
      <c r="P11" s="56">
        <v>560063.78</v>
      </c>
      <c r="Q11" s="56">
        <v>243754.21</v>
      </c>
      <c r="R11" s="56">
        <v>0</v>
      </c>
      <c r="S11" s="68" t="s">
        <v>126</v>
      </c>
      <c r="T11" s="142">
        <f>N11/I11*100</f>
        <v>54.279361211587762</v>
      </c>
      <c r="U11" s="142">
        <f t="shared" ref="U11:W11" si="0">O11/J11*100</f>
        <v>84.387638378096909</v>
      </c>
      <c r="V11" s="142">
        <f t="shared" si="0"/>
        <v>33.762735164580313</v>
      </c>
      <c r="W11" s="142">
        <f t="shared" si="0"/>
        <v>49.033490653523174</v>
      </c>
    </row>
    <row r="12" spans="1:25" s="70" customFormat="1" ht="27.75" customHeight="1" x14ac:dyDescent="0.2">
      <c r="A12" s="66"/>
      <c r="B12" s="71"/>
      <c r="C12" s="304"/>
      <c r="D12" s="305" t="s">
        <v>30</v>
      </c>
      <c r="E12" s="306"/>
      <c r="F12" s="306"/>
      <c r="G12" s="306"/>
      <c r="H12" s="306"/>
      <c r="I12" s="306"/>
      <c r="J12" s="306"/>
      <c r="K12" s="306"/>
      <c r="L12" s="306"/>
      <c r="M12" s="306"/>
      <c r="N12" s="306"/>
      <c r="O12" s="306"/>
      <c r="P12" s="306"/>
      <c r="Q12" s="306"/>
      <c r="R12" s="307"/>
      <c r="S12" s="72" t="s">
        <v>49</v>
      </c>
      <c r="U12" s="69"/>
    </row>
    <row r="13" spans="1:25" s="70" customFormat="1" ht="65.45" customHeight="1" x14ac:dyDescent="0.2">
      <c r="A13" s="66" t="s">
        <v>10</v>
      </c>
      <c r="B13" s="57" t="s">
        <v>35</v>
      </c>
      <c r="C13" s="304"/>
      <c r="D13" s="73"/>
      <c r="E13" s="73"/>
      <c r="F13" s="73"/>
      <c r="G13" s="73"/>
      <c r="H13" s="73"/>
      <c r="I13" s="56">
        <f>J13+K13+L13+M13</f>
        <v>378957.10000000003</v>
      </c>
      <c r="J13" s="56">
        <v>371377.9</v>
      </c>
      <c r="K13" s="56">
        <v>7579.2</v>
      </c>
      <c r="L13" s="56">
        <v>0</v>
      </c>
      <c r="M13" s="56">
        <v>0</v>
      </c>
      <c r="N13" s="56">
        <f>O13+P13+Q13+R13</f>
        <v>243638.7</v>
      </c>
      <c r="O13" s="56">
        <v>238765.89</v>
      </c>
      <c r="P13" s="56">
        <v>4872.8100000000004</v>
      </c>
      <c r="Q13" s="56">
        <v>0</v>
      </c>
      <c r="R13" s="56">
        <v>0</v>
      </c>
      <c r="S13" s="74" t="s">
        <v>127</v>
      </c>
      <c r="T13" s="142">
        <f>N13/I13*100</f>
        <v>64.29189478175762</v>
      </c>
      <c r="U13" s="142">
        <f t="shared" ref="U13:V16" si="1">O13/J13*100</f>
        <v>64.29189512892394</v>
      </c>
      <c r="V13" s="142">
        <f t="shared" si="1"/>
        <v>64.291877770740982</v>
      </c>
      <c r="W13" s="142"/>
    </row>
    <row r="14" spans="1:25" s="77" customFormat="1" ht="63.6" customHeight="1" x14ac:dyDescent="0.25">
      <c r="A14" s="66" t="s">
        <v>12</v>
      </c>
      <c r="B14" s="58" t="s">
        <v>36</v>
      </c>
      <c r="C14" s="304"/>
      <c r="D14" s="75"/>
      <c r="E14" s="75"/>
      <c r="F14" s="75"/>
      <c r="G14" s="75"/>
      <c r="H14" s="75"/>
      <c r="I14" s="56">
        <f>J14+K14+L14+M14</f>
        <v>599789</v>
      </c>
      <c r="J14" s="56">
        <v>587793.19999999995</v>
      </c>
      <c r="K14" s="56">
        <v>11995.8</v>
      </c>
      <c r="L14" s="56">
        <v>0</v>
      </c>
      <c r="M14" s="56">
        <v>0</v>
      </c>
      <c r="N14" s="56">
        <f>O14+P14+Q14</f>
        <v>554684.27999999991</v>
      </c>
      <c r="O14" s="56">
        <v>543590.57999999996</v>
      </c>
      <c r="P14" s="56">
        <v>11093.7</v>
      </c>
      <c r="Q14" s="56">
        <v>0</v>
      </c>
      <c r="R14" s="56">
        <v>0</v>
      </c>
      <c r="S14" s="76" t="s">
        <v>128</v>
      </c>
      <c r="T14" s="142">
        <f t="shared" ref="T14:T16" si="2">N14/I14*100</f>
        <v>92.479902098904759</v>
      </c>
      <c r="U14" s="142">
        <f t="shared" si="1"/>
        <v>92.479902795745176</v>
      </c>
      <c r="V14" s="142">
        <f t="shared" si="1"/>
        <v>92.479867953783838</v>
      </c>
    </row>
    <row r="15" spans="1:25" s="77" customFormat="1" ht="62.45" customHeight="1" x14ac:dyDescent="0.25">
      <c r="A15" s="66" t="s">
        <v>13</v>
      </c>
      <c r="B15" s="58" t="s">
        <v>37</v>
      </c>
      <c r="C15" s="304"/>
      <c r="D15" s="78"/>
      <c r="E15" s="75"/>
      <c r="F15" s="75"/>
      <c r="G15" s="75"/>
      <c r="H15" s="75"/>
      <c r="I15" s="56">
        <f>J15+K15+L15</f>
        <v>263073.09999999998</v>
      </c>
      <c r="J15" s="56">
        <v>257811.6</v>
      </c>
      <c r="K15" s="56">
        <v>5261.5</v>
      </c>
      <c r="L15" s="56">
        <v>0</v>
      </c>
      <c r="M15" s="56">
        <v>0</v>
      </c>
      <c r="N15" s="56">
        <f>O15+P15+Q15+R15</f>
        <v>249618.9</v>
      </c>
      <c r="O15" s="56">
        <v>244626.49</v>
      </c>
      <c r="P15" s="56">
        <v>4992.41</v>
      </c>
      <c r="Q15" s="56">
        <v>0</v>
      </c>
      <c r="R15" s="56">
        <v>0</v>
      </c>
      <c r="S15" s="74" t="s">
        <v>129</v>
      </c>
      <c r="T15" s="142">
        <f t="shared" si="2"/>
        <v>94.885756088326787</v>
      </c>
      <c r="U15" s="142">
        <f t="shared" si="1"/>
        <v>94.885757661796433</v>
      </c>
      <c r="V15" s="142">
        <f t="shared" si="1"/>
        <v>94.885678988881494</v>
      </c>
    </row>
    <row r="16" spans="1:25" s="77" customFormat="1" ht="3" hidden="1" customHeight="1" x14ac:dyDescent="0.25">
      <c r="A16" s="2"/>
      <c r="B16" s="2"/>
      <c r="C16" s="79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1"/>
      <c r="P16" s="81"/>
      <c r="Q16" s="81"/>
      <c r="R16" s="80"/>
      <c r="S16" s="80"/>
      <c r="T16" s="142" t="e">
        <f t="shared" si="2"/>
        <v>#DIV/0!</v>
      </c>
      <c r="U16" s="142" t="e">
        <f t="shared" si="1"/>
        <v>#DIV/0!</v>
      </c>
      <c r="V16" s="142" t="e">
        <f t="shared" si="1"/>
        <v>#DIV/0!</v>
      </c>
    </row>
    <row r="17" spans="1:19" s="77" customFormat="1" ht="15.75" x14ac:dyDescent="0.25">
      <c r="A17" s="2"/>
      <c r="B17" s="2"/>
      <c r="C17" s="5"/>
      <c r="D17" s="5"/>
      <c r="E17" s="5"/>
      <c r="F17" s="5"/>
      <c r="G17" s="5"/>
      <c r="H17" s="5"/>
      <c r="I17" s="5"/>
      <c r="J17" s="5"/>
      <c r="K17" s="5"/>
      <c r="L17" s="5"/>
      <c r="M17" s="1"/>
      <c r="N17" s="1"/>
      <c r="O17" s="59"/>
      <c r="P17" s="82"/>
      <c r="Q17" s="82"/>
      <c r="S17" s="6"/>
    </row>
    <row r="18" spans="1:19" s="77" customFormat="1" ht="15.75" x14ac:dyDescent="0.25">
      <c r="A18" s="2"/>
      <c r="B18" s="2"/>
      <c r="C18" s="5"/>
      <c r="D18" s="5"/>
      <c r="E18" s="5"/>
      <c r="F18" s="5"/>
      <c r="G18" s="5"/>
      <c r="H18" s="5"/>
      <c r="I18" s="5"/>
      <c r="J18" s="5"/>
      <c r="K18" s="5"/>
      <c r="L18" s="5"/>
      <c r="M18" s="1"/>
      <c r="N18" s="1"/>
      <c r="O18" s="59"/>
      <c r="P18" s="82"/>
      <c r="Q18" s="82"/>
      <c r="S18" s="6"/>
    </row>
    <row r="19" spans="1:19" s="77" customFormat="1" ht="15.75" x14ac:dyDescent="0.25">
      <c r="A19" s="2"/>
      <c r="B19" s="2"/>
      <c r="C19" s="5"/>
      <c r="D19" s="5"/>
      <c r="E19" s="5"/>
      <c r="F19" s="5"/>
      <c r="G19" s="5"/>
      <c r="H19" s="5"/>
      <c r="I19" s="5"/>
      <c r="J19" s="5"/>
      <c r="K19" s="5"/>
      <c r="L19" s="5"/>
      <c r="M19" s="1"/>
      <c r="N19" s="1"/>
      <c r="O19" s="59"/>
      <c r="P19" s="82"/>
      <c r="Q19" s="82"/>
      <c r="S19" s="6"/>
    </row>
    <row r="20" spans="1:19" s="77" customFormat="1" ht="15.75" x14ac:dyDescent="0.25">
      <c r="A20" s="2"/>
      <c r="B20" s="301" t="s">
        <v>50</v>
      </c>
      <c r="C20" s="301"/>
      <c r="D20" s="301"/>
      <c r="E20" s="301"/>
      <c r="F20" s="302"/>
      <c r="G20" s="302"/>
      <c r="H20" s="302"/>
      <c r="I20" s="5"/>
      <c r="M20" s="1"/>
      <c r="N20" s="1"/>
      <c r="Q20" s="303" t="s">
        <v>51</v>
      </c>
      <c r="R20" s="303"/>
      <c r="S20" s="303"/>
    </row>
    <row r="21" spans="1:19" s="77" customFormat="1" ht="15.75" x14ac:dyDescent="0.25">
      <c r="A21" s="2"/>
      <c r="B21" s="138"/>
      <c r="C21" s="138"/>
      <c r="D21" s="138"/>
      <c r="E21" s="138"/>
      <c r="F21" s="83"/>
      <c r="G21" s="83"/>
      <c r="H21" s="83"/>
      <c r="I21" s="5"/>
      <c r="M21" s="1"/>
      <c r="N21" s="1"/>
      <c r="Q21" s="139"/>
      <c r="R21" s="139"/>
      <c r="S21" s="139"/>
    </row>
    <row r="22" spans="1:19" s="77" customFormat="1" x14ac:dyDescent="0.25">
      <c r="A22" s="2"/>
      <c r="B22" s="2"/>
      <c r="C22" s="84"/>
      <c r="D22" s="84"/>
      <c r="E22" s="84"/>
      <c r="F22" s="288" t="s">
        <v>52</v>
      </c>
      <c r="G22" s="288"/>
      <c r="H22" s="288"/>
      <c r="I22" s="84"/>
      <c r="J22" s="84"/>
      <c r="K22" s="84"/>
      <c r="L22" s="84"/>
      <c r="M22" s="1"/>
      <c r="N22" s="1"/>
      <c r="O22" s="59"/>
      <c r="P22" s="59"/>
      <c r="Q22" s="59"/>
      <c r="S22" s="85"/>
    </row>
    <row r="23" spans="1:19" s="77" customFormat="1" ht="15.75" x14ac:dyDescent="0.25">
      <c r="A23" s="2"/>
      <c r="B23" s="2"/>
      <c r="C23" s="5"/>
      <c r="D23" s="5"/>
      <c r="E23" s="5"/>
      <c r="F23" s="5"/>
      <c r="G23" s="5"/>
      <c r="H23" s="5"/>
      <c r="I23" s="5"/>
      <c r="J23" s="5"/>
      <c r="K23" s="5"/>
      <c r="L23" s="5"/>
      <c r="M23" s="1"/>
      <c r="N23" s="1"/>
      <c r="O23" s="59"/>
      <c r="P23" s="59"/>
      <c r="Q23" s="59"/>
      <c r="S23" s="6"/>
    </row>
    <row r="24" spans="1:19" s="77" customFormat="1" ht="15.75" x14ac:dyDescent="0.25">
      <c r="A24" s="2"/>
      <c r="B24" s="2"/>
      <c r="C24" s="5"/>
      <c r="D24" s="5"/>
      <c r="E24" s="5"/>
      <c r="F24" s="5"/>
      <c r="G24" s="5"/>
      <c r="H24" s="5"/>
      <c r="I24" s="5"/>
      <c r="J24" s="5"/>
      <c r="K24" s="5"/>
      <c r="L24" s="5"/>
      <c r="M24" s="1"/>
      <c r="N24" s="1"/>
      <c r="O24" s="59"/>
      <c r="P24" s="59"/>
      <c r="Q24" s="59"/>
      <c r="S24" s="6"/>
    </row>
    <row r="25" spans="1:19" s="14" customFormat="1" ht="12.75" x14ac:dyDescent="0.2">
      <c r="A25" s="86"/>
      <c r="B25" s="87" t="s">
        <v>53</v>
      </c>
      <c r="C25" s="88"/>
      <c r="D25" s="88"/>
      <c r="E25" s="88"/>
      <c r="F25" s="89"/>
      <c r="G25" s="89"/>
      <c r="H25" s="89"/>
      <c r="I25" s="89"/>
      <c r="J25" s="89"/>
      <c r="K25" s="89"/>
      <c r="L25" s="89"/>
      <c r="M25" s="90"/>
      <c r="N25" s="90"/>
      <c r="O25" s="91"/>
      <c r="P25" s="91"/>
      <c r="Q25" s="91"/>
      <c r="S25" s="92"/>
    </row>
    <row r="26" spans="1:19" s="14" customFormat="1" ht="12.75" x14ac:dyDescent="0.2">
      <c r="A26" s="86"/>
      <c r="B26" s="87" t="s">
        <v>54</v>
      </c>
      <c r="C26" s="93"/>
      <c r="D26" s="88"/>
      <c r="E26" s="88"/>
      <c r="F26" s="89"/>
      <c r="G26" s="89"/>
      <c r="H26" s="89"/>
      <c r="I26" s="89"/>
      <c r="J26" s="89"/>
      <c r="K26" s="89"/>
      <c r="L26" s="89"/>
      <c r="M26" s="90"/>
      <c r="N26" s="90"/>
      <c r="O26" s="91"/>
      <c r="P26" s="91"/>
      <c r="Q26" s="91"/>
      <c r="S26" s="92"/>
    </row>
    <row r="27" spans="1:19" s="70" customFormat="1" x14ac:dyDescent="0.25">
      <c r="A27" s="2"/>
      <c r="B27" s="87"/>
      <c r="C27" s="94"/>
      <c r="D27" s="84"/>
      <c r="E27" s="84"/>
      <c r="F27" s="84"/>
      <c r="G27" s="84"/>
      <c r="H27" s="84"/>
      <c r="I27" s="84"/>
      <c r="J27" s="84"/>
      <c r="K27" s="84"/>
      <c r="L27" s="84"/>
      <c r="M27" s="1"/>
      <c r="N27" s="1"/>
      <c r="O27" s="59"/>
      <c r="P27" s="59"/>
      <c r="Q27" s="59"/>
      <c r="S27" s="95"/>
    </row>
    <row r="28" spans="1:19" ht="15.75" x14ac:dyDescent="0.25"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S28" s="6"/>
    </row>
    <row r="29" spans="1:19" ht="15.75" x14ac:dyDescent="0.25"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S29" s="5"/>
    </row>
    <row r="30" spans="1:19" ht="15.75" x14ac:dyDescent="0.25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S30" s="5"/>
    </row>
    <row r="31" spans="1:19" ht="15.75" x14ac:dyDescent="0.25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S31" s="5"/>
    </row>
    <row r="32" spans="1:19" ht="15.75" x14ac:dyDescent="0.25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S32" s="5"/>
    </row>
  </sheetData>
  <mergeCells count="24">
    <mergeCell ref="B20:E20"/>
    <mergeCell ref="F20:H20"/>
    <mergeCell ref="Q20:S20"/>
    <mergeCell ref="J9:M9"/>
    <mergeCell ref="N9:N10"/>
    <mergeCell ref="O9:R9"/>
    <mergeCell ref="C11:C15"/>
    <mergeCell ref="D12:R12"/>
    <mergeCell ref="F22:H22"/>
    <mergeCell ref="A2:S2"/>
    <mergeCell ref="A3:S3"/>
    <mergeCell ref="A4:S4"/>
    <mergeCell ref="A5:S5"/>
    <mergeCell ref="A7:A10"/>
    <mergeCell ref="B7:B10"/>
    <mergeCell ref="C7:C10"/>
    <mergeCell ref="D7:R7"/>
    <mergeCell ref="S7:S10"/>
    <mergeCell ref="D8:H8"/>
    <mergeCell ref="I8:M8"/>
    <mergeCell ref="N8:R8"/>
    <mergeCell ref="D9:D10"/>
    <mergeCell ref="E9:H9"/>
    <mergeCell ref="I9:I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9"/>
  <sheetViews>
    <sheetView topLeftCell="A13" workbookViewId="0">
      <selection activeCell="E34" sqref="E34"/>
    </sheetView>
  </sheetViews>
  <sheetFormatPr defaultColWidth="9.140625" defaultRowHeight="11.25" x14ac:dyDescent="0.2"/>
  <cols>
    <col min="1" max="1" width="2.5703125" style="11" customWidth="1"/>
    <col min="2" max="2" width="20.28515625" style="11" customWidth="1"/>
    <col min="3" max="3" width="6.28515625" style="11" customWidth="1"/>
    <col min="4" max="7" width="8.85546875" style="11" customWidth="1"/>
    <col min="8" max="8" width="5.5703125" style="11" customWidth="1"/>
    <col min="9" max="12" width="7.28515625" style="11" customWidth="1"/>
    <col min="13" max="13" width="4.7109375" style="11" customWidth="1"/>
    <col min="14" max="14" width="26.42578125" style="11" customWidth="1"/>
    <col min="15" max="16384" width="9.140625" style="11"/>
  </cols>
  <sheetData>
    <row r="2" spans="1:14" x14ac:dyDescent="0.2">
      <c r="A2" s="317" t="s">
        <v>8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</row>
    <row r="3" spans="1:14" ht="21.75" customHeight="1" x14ac:dyDescent="0.2">
      <c r="A3" s="321" t="s">
        <v>79</v>
      </c>
      <c r="B3" s="321"/>
      <c r="C3" s="321"/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321"/>
    </row>
    <row r="4" spans="1:14" ht="21.75" customHeight="1" x14ac:dyDescent="0.2">
      <c r="A4" s="317" t="s">
        <v>80</v>
      </c>
      <c r="B4" s="317"/>
      <c r="C4" s="317"/>
      <c r="D4" s="317"/>
      <c r="E4" s="317"/>
      <c r="F4" s="317"/>
      <c r="G4" s="317"/>
      <c r="H4" s="317"/>
      <c r="I4" s="317"/>
      <c r="J4" s="317"/>
      <c r="K4" s="317"/>
      <c r="L4" s="317"/>
      <c r="M4" s="317"/>
      <c r="N4" s="317"/>
    </row>
    <row r="5" spans="1:14" ht="18" customHeight="1" x14ac:dyDescent="0.2">
      <c r="N5" s="118" t="s">
        <v>4</v>
      </c>
    </row>
    <row r="6" spans="1:14" ht="18" customHeight="1" x14ac:dyDescent="0.2">
      <c r="A6" s="314" t="s">
        <v>0</v>
      </c>
      <c r="B6" s="314" t="s">
        <v>107</v>
      </c>
      <c r="C6" s="314" t="s">
        <v>81</v>
      </c>
      <c r="D6" s="314" t="s">
        <v>82</v>
      </c>
      <c r="E6" s="314"/>
      <c r="F6" s="314"/>
      <c r="G6" s="314"/>
      <c r="H6" s="314"/>
      <c r="I6" s="314"/>
      <c r="J6" s="314"/>
      <c r="K6" s="314"/>
      <c r="L6" s="314"/>
      <c r="M6" s="314"/>
      <c r="N6" s="314" t="s">
        <v>83</v>
      </c>
    </row>
    <row r="7" spans="1:14" ht="18.75" customHeight="1" x14ac:dyDescent="0.2">
      <c r="A7" s="314"/>
      <c r="B7" s="314"/>
      <c r="C7" s="314"/>
      <c r="D7" s="314" t="s">
        <v>84</v>
      </c>
      <c r="E7" s="314"/>
      <c r="F7" s="314"/>
      <c r="G7" s="314"/>
      <c r="H7" s="314"/>
      <c r="I7" s="314" t="s">
        <v>85</v>
      </c>
      <c r="J7" s="314"/>
      <c r="K7" s="314"/>
      <c r="L7" s="314"/>
      <c r="M7" s="314"/>
      <c r="N7" s="314"/>
    </row>
    <row r="8" spans="1:14" ht="16.5" customHeight="1" x14ac:dyDescent="0.2">
      <c r="A8" s="314"/>
      <c r="B8" s="314"/>
      <c r="C8" s="314"/>
      <c r="D8" s="314" t="s">
        <v>108</v>
      </c>
      <c r="E8" s="314"/>
      <c r="F8" s="314"/>
      <c r="G8" s="314"/>
      <c r="H8" s="314"/>
      <c r="I8" s="314" t="s">
        <v>86</v>
      </c>
      <c r="J8" s="314"/>
      <c r="K8" s="314"/>
      <c r="L8" s="314"/>
      <c r="M8" s="314"/>
      <c r="N8" s="314"/>
    </row>
    <row r="9" spans="1:14" x14ac:dyDescent="0.2">
      <c r="A9" s="314"/>
      <c r="B9" s="314"/>
      <c r="C9" s="314"/>
      <c r="D9" s="314" t="s">
        <v>1</v>
      </c>
      <c r="E9" s="314" t="s">
        <v>2</v>
      </c>
      <c r="F9" s="314"/>
      <c r="G9" s="314"/>
      <c r="H9" s="314"/>
      <c r="I9" s="314" t="s">
        <v>1</v>
      </c>
      <c r="J9" s="314" t="s">
        <v>2</v>
      </c>
      <c r="K9" s="314"/>
      <c r="L9" s="314"/>
      <c r="M9" s="314"/>
      <c r="N9" s="314"/>
    </row>
    <row r="10" spans="1:14" ht="29.25" customHeight="1" x14ac:dyDescent="0.2">
      <c r="A10" s="314"/>
      <c r="B10" s="314"/>
      <c r="C10" s="314"/>
      <c r="D10" s="314"/>
      <c r="E10" s="119" t="s">
        <v>87</v>
      </c>
      <c r="F10" s="119" t="s">
        <v>88</v>
      </c>
      <c r="G10" s="119" t="s">
        <v>89</v>
      </c>
      <c r="H10" s="119" t="s">
        <v>3</v>
      </c>
      <c r="I10" s="314"/>
      <c r="J10" s="119" t="s">
        <v>87</v>
      </c>
      <c r="K10" s="119" t="s">
        <v>88</v>
      </c>
      <c r="L10" s="119" t="s">
        <v>89</v>
      </c>
      <c r="M10" s="119" t="s">
        <v>3</v>
      </c>
      <c r="N10" s="314"/>
    </row>
    <row r="11" spans="1:14" ht="17.25" customHeight="1" x14ac:dyDescent="0.2">
      <c r="A11" s="309" t="s">
        <v>109</v>
      </c>
      <c r="B11" s="309"/>
      <c r="C11" s="309"/>
      <c r="D11" s="309"/>
      <c r="E11" s="309"/>
      <c r="F11" s="309"/>
      <c r="G11" s="309"/>
      <c r="H11" s="309"/>
      <c r="I11" s="120">
        <f>I12/D12</f>
        <v>7.0521081932062787E-2</v>
      </c>
      <c r="J11" s="120">
        <f t="shared" ref="J11:L11" si="0">J12/E12</f>
        <v>0.12792088204024879</v>
      </c>
      <c r="K11" s="120">
        <f t="shared" si="0"/>
        <v>7.6630500060055253E-3</v>
      </c>
      <c r="L11" s="120">
        <f t="shared" si="0"/>
        <v>0.12501231956130709</v>
      </c>
      <c r="M11" s="121"/>
      <c r="N11" s="122"/>
    </row>
    <row r="12" spans="1:14" ht="64.150000000000006" customHeight="1" x14ac:dyDescent="0.2">
      <c r="A12" s="119" t="s">
        <v>11</v>
      </c>
      <c r="B12" s="123" t="s">
        <v>90</v>
      </c>
      <c r="C12" s="310" t="s">
        <v>91</v>
      </c>
      <c r="D12" s="124">
        <v>9212889</v>
      </c>
      <c r="E12" s="125">
        <v>1231336.1000000001</v>
      </c>
      <c r="F12" s="125">
        <v>4308532.5</v>
      </c>
      <c r="G12" s="125">
        <v>3673020.4</v>
      </c>
      <c r="H12" s="125" t="s">
        <v>92</v>
      </c>
      <c r="I12" s="125">
        <v>649702.9</v>
      </c>
      <c r="J12" s="125">
        <v>157513.60000000001</v>
      </c>
      <c r="K12" s="125">
        <v>33016.5</v>
      </c>
      <c r="L12" s="125">
        <v>459172.8</v>
      </c>
      <c r="M12" s="125" t="s">
        <v>93</v>
      </c>
      <c r="N12" s="122"/>
    </row>
    <row r="13" spans="1:14" ht="66" customHeight="1" x14ac:dyDescent="0.2">
      <c r="A13" s="313"/>
      <c r="B13" s="313"/>
      <c r="C13" s="311"/>
      <c r="D13" s="314" t="s">
        <v>94</v>
      </c>
      <c r="E13" s="314"/>
      <c r="F13" s="314"/>
      <c r="G13" s="314"/>
      <c r="H13" s="314"/>
      <c r="I13" s="314"/>
      <c r="J13" s="314"/>
      <c r="K13" s="314"/>
      <c r="L13" s="314"/>
      <c r="M13" s="314"/>
      <c r="N13" s="126" t="s">
        <v>110</v>
      </c>
    </row>
    <row r="14" spans="1:14" ht="88.15" customHeight="1" x14ac:dyDescent="0.2">
      <c r="A14" s="119" t="s">
        <v>10</v>
      </c>
      <c r="B14" s="123" t="s">
        <v>95</v>
      </c>
      <c r="C14" s="311"/>
      <c r="D14" s="127">
        <v>1107641.8</v>
      </c>
      <c r="E14" s="127">
        <v>1073822.5</v>
      </c>
      <c r="F14" s="127">
        <v>21914.9</v>
      </c>
      <c r="G14" s="127">
        <v>11904.4</v>
      </c>
      <c r="H14" s="128" t="s">
        <v>92</v>
      </c>
      <c r="I14" s="128">
        <v>0</v>
      </c>
      <c r="J14" s="128">
        <v>0</v>
      </c>
      <c r="K14" s="128">
        <v>0</v>
      </c>
      <c r="L14" s="128">
        <v>0</v>
      </c>
      <c r="M14" s="128" t="s">
        <v>92</v>
      </c>
      <c r="N14" s="123" t="s">
        <v>96</v>
      </c>
    </row>
    <row r="15" spans="1:14" ht="6" customHeight="1" x14ac:dyDescent="0.2">
      <c r="A15" s="119" t="s">
        <v>12</v>
      </c>
      <c r="B15" s="129" t="s">
        <v>97</v>
      </c>
      <c r="C15" s="312"/>
      <c r="D15" s="119" t="s">
        <v>97</v>
      </c>
      <c r="E15" s="119" t="s">
        <v>97</v>
      </c>
      <c r="F15" s="119" t="s">
        <v>97</v>
      </c>
      <c r="G15" s="119" t="s">
        <v>97</v>
      </c>
      <c r="H15" s="119" t="s">
        <v>98</v>
      </c>
      <c r="I15" s="119" t="s">
        <v>98</v>
      </c>
      <c r="J15" s="119" t="s">
        <v>97</v>
      </c>
      <c r="K15" s="119" t="s">
        <v>97</v>
      </c>
      <c r="L15" s="119" t="s">
        <v>97</v>
      </c>
      <c r="M15" s="119" t="s">
        <v>97</v>
      </c>
      <c r="N15" s="119" t="s">
        <v>97</v>
      </c>
    </row>
    <row r="17" spans="2:14" ht="12.6" customHeight="1" x14ac:dyDescent="0.2">
      <c r="B17" s="11" t="s">
        <v>99</v>
      </c>
    </row>
    <row r="18" spans="2:14" ht="13.15" customHeight="1" x14ac:dyDescent="0.2">
      <c r="B18" s="130" t="s">
        <v>100</v>
      </c>
    </row>
    <row r="19" spans="2:14" ht="20.45" customHeight="1" x14ac:dyDescent="0.2">
      <c r="B19" s="318" t="s">
        <v>101</v>
      </c>
      <c r="C19" s="318"/>
      <c r="D19" s="318"/>
      <c r="E19" s="318"/>
      <c r="F19" s="318"/>
      <c r="G19" s="318"/>
      <c r="H19" s="318"/>
      <c r="I19" s="318"/>
      <c r="J19" s="318"/>
      <c r="K19" s="318"/>
      <c r="L19" s="318"/>
      <c r="M19" s="318"/>
      <c r="N19" s="318"/>
    </row>
    <row r="20" spans="2:14" ht="2.4500000000000002" customHeight="1" x14ac:dyDescent="0.2"/>
    <row r="21" spans="2:14" ht="15.6" customHeight="1" x14ac:dyDescent="0.2">
      <c r="B21" s="315" t="s">
        <v>102</v>
      </c>
      <c r="C21" s="315"/>
      <c r="D21" s="315"/>
      <c r="E21" s="315"/>
      <c r="F21" s="316"/>
      <c r="G21" s="316"/>
      <c r="H21" s="316"/>
      <c r="I21" s="317" t="s">
        <v>103</v>
      </c>
      <c r="J21" s="317"/>
      <c r="K21" s="317"/>
      <c r="L21" s="317"/>
    </row>
    <row r="22" spans="2:14" x14ac:dyDescent="0.2">
      <c r="F22" s="308" t="s">
        <v>52</v>
      </c>
      <c r="G22" s="308"/>
      <c r="H22" s="308"/>
    </row>
    <row r="23" spans="2:14" x14ac:dyDescent="0.2">
      <c r="B23" s="319" t="s">
        <v>5</v>
      </c>
      <c r="C23" s="319"/>
      <c r="D23" s="319"/>
      <c r="E23" s="319"/>
      <c r="F23" s="319"/>
      <c r="G23" s="319"/>
    </row>
    <row r="25" spans="2:14" ht="9" customHeight="1" x14ac:dyDescent="0.2">
      <c r="B25" s="320" t="s">
        <v>104</v>
      </c>
      <c r="C25" s="320"/>
      <c r="D25" s="320"/>
      <c r="E25" s="320"/>
      <c r="F25" s="316"/>
      <c r="G25" s="316"/>
      <c r="H25" s="316"/>
      <c r="I25" s="317" t="s">
        <v>103</v>
      </c>
      <c r="J25" s="317"/>
      <c r="K25" s="317"/>
      <c r="L25" s="317"/>
    </row>
    <row r="26" spans="2:14" x14ac:dyDescent="0.2">
      <c r="F26" s="308" t="s">
        <v>52</v>
      </c>
      <c r="G26" s="308"/>
      <c r="H26" s="308"/>
    </row>
    <row r="27" spans="2:14" ht="3.6" customHeight="1" x14ac:dyDescent="0.2"/>
    <row r="28" spans="2:14" x14ac:dyDescent="0.2">
      <c r="B28" s="131" t="s">
        <v>105</v>
      </c>
    </row>
    <row r="29" spans="2:14" x14ac:dyDescent="0.2">
      <c r="B29" s="132" t="s">
        <v>106</v>
      </c>
    </row>
  </sheetData>
  <mergeCells count="30">
    <mergeCell ref="A2:N2"/>
    <mergeCell ref="A3:N3"/>
    <mergeCell ref="A4:N4"/>
    <mergeCell ref="A6:A10"/>
    <mergeCell ref="B6:B10"/>
    <mergeCell ref="C6:C10"/>
    <mergeCell ref="D6:M6"/>
    <mergeCell ref="N6:N10"/>
    <mergeCell ref="D7:H7"/>
    <mergeCell ref="I7:M7"/>
    <mergeCell ref="D8:H8"/>
    <mergeCell ref="I8:M8"/>
    <mergeCell ref="D9:D10"/>
    <mergeCell ref="E9:H9"/>
    <mergeCell ref="I9:I10"/>
    <mergeCell ref="J9:M9"/>
    <mergeCell ref="F26:H26"/>
    <mergeCell ref="A11:H11"/>
    <mergeCell ref="C12:C15"/>
    <mergeCell ref="A13:B13"/>
    <mergeCell ref="D13:M13"/>
    <mergeCell ref="B21:E21"/>
    <mergeCell ref="F21:H21"/>
    <mergeCell ref="I21:L21"/>
    <mergeCell ref="B19:N19"/>
    <mergeCell ref="F22:H22"/>
    <mergeCell ref="B23:G23"/>
    <mergeCell ref="B25:E25"/>
    <mergeCell ref="F25:H25"/>
    <mergeCell ref="I25:L25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8"/>
  <sheetViews>
    <sheetView tabSelected="1" view="pageBreakPreview" topLeftCell="B22" zoomScale="120" zoomScaleNormal="120" zoomScaleSheetLayoutView="120" workbookViewId="0">
      <selection activeCell="O31" sqref="O31"/>
    </sheetView>
  </sheetViews>
  <sheetFormatPr defaultColWidth="9.140625" defaultRowHeight="15" x14ac:dyDescent="0.25"/>
  <cols>
    <col min="1" max="1" width="0" style="207" hidden="1" customWidth="1"/>
    <col min="2" max="2" width="4" style="208" customWidth="1"/>
    <col min="3" max="3" width="20.28515625" style="205" customWidth="1"/>
    <col min="4" max="4" width="11.42578125" style="208" customWidth="1"/>
    <col min="5" max="5" width="5.85546875" style="143" customWidth="1"/>
    <col min="6" max="6" width="6.140625" style="143" customWidth="1"/>
    <col min="7" max="7" width="7.5703125" style="143" customWidth="1"/>
    <col min="8" max="8" width="6.7109375" style="143" customWidth="1"/>
    <col min="9" max="9" width="5.85546875" style="143" customWidth="1"/>
    <col min="10" max="13" width="7.28515625" style="143" customWidth="1"/>
    <col min="14" max="14" width="5.7109375" style="143" customWidth="1"/>
    <col min="15" max="15" width="40.5703125" style="209" customWidth="1"/>
    <col min="16" max="16" width="11" style="210" customWidth="1"/>
    <col min="17" max="17" width="9.140625" style="210" customWidth="1"/>
    <col min="18" max="19" width="9.7109375" style="211" customWidth="1"/>
    <col min="20" max="20" width="9.140625" style="211" customWidth="1"/>
    <col min="21" max="21" width="10.42578125" style="212" customWidth="1"/>
    <col min="22" max="22" width="9.140625" style="213" customWidth="1"/>
    <col min="23" max="23" width="12.28515625" style="213" customWidth="1"/>
    <col min="24" max="31" width="9.140625" style="208" customWidth="1"/>
    <col min="32" max="37" width="9.140625" style="143"/>
    <col min="38" max="16384" width="9.140625" style="208"/>
  </cols>
  <sheetData>
    <row r="1" spans="1:37" ht="22.15" customHeight="1" x14ac:dyDescent="0.25"/>
    <row r="2" spans="1:37" ht="22.15" customHeight="1" x14ac:dyDescent="0.3">
      <c r="B2" s="325" t="s">
        <v>178</v>
      </c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</row>
    <row r="3" spans="1:37" s="215" customFormat="1" ht="22.15" customHeight="1" x14ac:dyDescent="0.3">
      <c r="A3" s="214"/>
      <c r="B3" s="326" t="s">
        <v>117</v>
      </c>
      <c r="C3" s="326"/>
      <c r="D3" s="326"/>
      <c r="E3" s="326"/>
      <c r="F3" s="326"/>
      <c r="G3" s="326"/>
      <c r="H3" s="326"/>
      <c r="I3" s="326"/>
      <c r="J3" s="326"/>
      <c r="K3" s="326"/>
      <c r="L3" s="326"/>
      <c r="M3" s="326"/>
      <c r="N3" s="326"/>
      <c r="O3" s="326"/>
      <c r="P3" s="210"/>
      <c r="Q3" s="210"/>
      <c r="R3" s="211"/>
      <c r="S3" s="211"/>
      <c r="T3" s="211"/>
      <c r="U3" s="212"/>
      <c r="V3" s="213"/>
      <c r="W3" s="213"/>
      <c r="AF3" s="216"/>
      <c r="AG3" s="216"/>
      <c r="AH3" s="216"/>
      <c r="AI3" s="216"/>
      <c r="AJ3" s="216"/>
      <c r="AK3" s="216"/>
    </row>
    <row r="4" spans="1:37" ht="21.75" customHeight="1" x14ac:dyDescent="0.3">
      <c r="B4" s="327" t="s">
        <v>177</v>
      </c>
      <c r="C4" s="327"/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327"/>
      <c r="O4" s="327"/>
    </row>
    <row r="5" spans="1:37" ht="23.25" customHeight="1" x14ac:dyDescent="0.25">
      <c r="O5" s="228" t="s">
        <v>4</v>
      </c>
    </row>
    <row r="6" spans="1:37" ht="22.5" customHeight="1" x14ac:dyDescent="0.25">
      <c r="B6" s="328" t="s">
        <v>0</v>
      </c>
      <c r="C6" s="329" t="s">
        <v>152</v>
      </c>
      <c r="D6" s="328" t="s">
        <v>149</v>
      </c>
      <c r="E6" s="342"/>
      <c r="F6" s="342"/>
      <c r="G6" s="342"/>
      <c r="H6" s="342"/>
      <c r="I6" s="342"/>
      <c r="J6" s="342"/>
      <c r="K6" s="342"/>
      <c r="L6" s="342"/>
      <c r="M6" s="342"/>
      <c r="N6" s="333"/>
      <c r="O6" s="329" t="s">
        <v>179</v>
      </c>
      <c r="Q6" s="335" t="s">
        <v>157</v>
      </c>
      <c r="R6" s="335" t="s">
        <v>153</v>
      </c>
      <c r="S6" s="335" t="s">
        <v>154</v>
      </c>
      <c r="T6" s="335" t="s">
        <v>155</v>
      </c>
    </row>
    <row r="7" spans="1:37" ht="24" customHeight="1" x14ac:dyDescent="0.25">
      <c r="B7" s="328"/>
      <c r="C7" s="329"/>
      <c r="D7" s="328"/>
      <c r="E7" s="330" t="s">
        <v>163</v>
      </c>
      <c r="F7" s="330"/>
      <c r="G7" s="330"/>
      <c r="H7" s="330"/>
      <c r="I7" s="330"/>
      <c r="J7" s="331" t="s">
        <v>164</v>
      </c>
      <c r="K7" s="331"/>
      <c r="L7" s="331"/>
      <c r="M7" s="331"/>
      <c r="N7" s="331"/>
      <c r="O7" s="329"/>
      <c r="Q7" s="335"/>
      <c r="R7" s="335"/>
      <c r="S7" s="335"/>
      <c r="T7" s="335"/>
    </row>
    <row r="8" spans="1:37" ht="15" customHeight="1" x14ac:dyDescent="0.25">
      <c r="B8" s="328"/>
      <c r="C8" s="329"/>
      <c r="D8" s="328"/>
      <c r="E8" s="329" t="s">
        <v>1</v>
      </c>
      <c r="F8" s="329" t="s">
        <v>2</v>
      </c>
      <c r="G8" s="329"/>
      <c r="H8" s="329"/>
      <c r="I8" s="329"/>
      <c r="J8" s="329" t="s">
        <v>1</v>
      </c>
      <c r="K8" s="329" t="s">
        <v>2</v>
      </c>
      <c r="L8" s="329"/>
      <c r="M8" s="329"/>
      <c r="N8" s="329"/>
      <c r="O8" s="329"/>
      <c r="Q8" s="335"/>
      <c r="R8" s="335"/>
      <c r="S8" s="335"/>
      <c r="T8" s="335"/>
    </row>
    <row r="9" spans="1:37" ht="48.75" customHeight="1" x14ac:dyDescent="0.25">
      <c r="B9" s="328"/>
      <c r="C9" s="329"/>
      <c r="D9" s="328"/>
      <c r="E9" s="329"/>
      <c r="F9" s="220" t="s">
        <v>87</v>
      </c>
      <c r="G9" s="220" t="s">
        <v>88</v>
      </c>
      <c r="H9" s="220" t="s">
        <v>89</v>
      </c>
      <c r="I9" s="220" t="s">
        <v>3</v>
      </c>
      <c r="J9" s="329"/>
      <c r="K9" s="220" t="s">
        <v>87</v>
      </c>
      <c r="L9" s="220" t="s">
        <v>88</v>
      </c>
      <c r="M9" s="220" t="s">
        <v>89</v>
      </c>
      <c r="N9" s="220" t="s">
        <v>3</v>
      </c>
      <c r="O9" s="329"/>
      <c r="P9" s="210" t="s">
        <v>156</v>
      </c>
      <c r="Q9" s="335"/>
      <c r="R9" s="335"/>
      <c r="S9" s="335"/>
      <c r="T9" s="335"/>
      <c r="U9" s="229" t="s">
        <v>161</v>
      </c>
    </row>
    <row r="10" spans="1:37" s="144" customFormat="1" ht="24" customHeight="1" x14ac:dyDescent="0.25">
      <c r="A10" s="204"/>
      <c r="B10" s="217"/>
      <c r="C10" s="235" t="s">
        <v>165</v>
      </c>
      <c r="D10" s="234"/>
      <c r="E10" s="206"/>
      <c r="F10" s="206"/>
      <c r="G10" s="206"/>
      <c r="H10" s="206"/>
      <c r="I10" s="218"/>
      <c r="J10" s="218">
        <f>J11/E11</f>
        <v>0.73890072495170256</v>
      </c>
      <c r="K10" s="218">
        <f>K11/F11</f>
        <v>0.63147781772901268</v>
      </c>
      <c r="L10" s="218">
        <f>L11/G11</f>
        <v>0.74878549581025178</v>
      </c>
      <c r="M10" s="218">
        <f>M11/H11</f>
        <v>0.73368345384281519</v>
      </c>
      <c r="N10" s="218">
        <v>0</v>
      </c>
      <c r="O10" s="219"/>
      <c r="P10" s="210"/>
      <c r="Q10" s="210"/>
      <c r="R10" s="211"/>
      <c r="S10" s="211"/>
      <c r="T10" s="211"/>
      <c r="U10" s="212"/>
      <c r="V10" s="213"/>
      <c r="W10" s="213"/>
      <c r="AF10" s="145"/>
      <c r="AG10" s="145"/>
      <c r="AH10" s="145"/>
      <c r="AI10" s="145"/>
      <c r="AJ10" s="145"/>
      <c r="AK10" s="145"/>
    </row>
    <row r="11" spans="1:37" ht="63.75" customHeight="1" x14ac:dyDescent="0.25">
      <c r="B11" s="220" t="s">
        <v>11</v>
      </c>
      <c r="C11" s="235" t="s">
        <v>118</v>
      </c>
      <c r="D11" s="336" t="s">
        <v>159</v>
      </c>
      <c r="E11" s="221">
        <f>F11+G11+H11+I11</f>
        <v>27079059.100000001</v>
      </c>
      <c r="F11" s="221">
        <f>F12+F14+F13</f>
        <v>1053311.8999999999</v>
      </c>
      <c r="G11" s="221">
        <f t="shared" ref="G11:I11" si="0">G12+G14+G13</f>
        <v>16483413.700000001</v>
      </c>
      <c r="H11" s="221">
        <f t="shared" si="0"/>
        <v>9542333.5</v>
      </c>
      <c r="I11" s="221">
        <f t="shared" si="0"/>
        <v>0</v>
      </c>
      <c r="J11" s="221">
        <f>K11+L11+M11+N11</f>
        <v>20008736.399999999</v>
      </c>
      <c r="K11" s="221">
        <f>K12+K14+K13</f>
        <v>665143.1</v>
      </c>
      <c r="L11" s="221">
        <f t="shared" ref="L11:N11" si="1">L12+L14+L13</f>
        <v>12342541.099999998</v>
      </c>
      <c r="M11" s="221">
        <f t="shared" si="1"/>
        <v>7001052.1999999993</v>
      </c>
      <c r="N11" s="221">
        <f t="shared" si="1"/>
        <v>0</v>
      </c>
      <c r="O11" s="232"/>
      <c r="Q11" s="211">
        <f>ROUND(J11/E11*100,1)</f>
        <v>73.900000000000006</v>
      </c>
      <c r="R11" s="211">
        <f>ROUND(K11/F11*100,1)</f>
        <v>63.1</v>
      </c>
      <c r="S11" s="211">
        <f>ROUND(L11/G11*100,1)</f>
        <v>74.900000000000006</v>
      </c>
      <c r="T11" s="211">
        <f>ROUND(M11/H11*100,1)</f>
        <v>73.400000000000006</v>
      </c>
      <c r="U11" s="211" t="e">
        <f>ROUND(N11/I11*100,1)</f>
        <v>#DIV/0!</v>
      </c>
    </row>
    <row r="12" spans="1:37" ht="68.25" customHeight="1" x14ac:dyDescent="0.25">
      <c r="B12" s="220"/>
      <c r="C12" s="235" t="s">
        <v>119</v>
      </c>
      <c r="D12" s="336"/>
      <c r="E12" s="221">
        <f>F12+G12+H12+I12</f>
        <v>24605662.800000001</v>
      </c>
      <c r="F12" s="221">
        <v>1053311.8999999999</v>
      </c>
      <c r="G12" s="221">
        <f>127752.7+14209091.3</f>
        <v>14336844</v>
      </c>
      <c r="H12" s="221">
        <v>9215506.9000000004</v>
      </c>
      <c r="I12" s="221">
        <v>0</v>
      </c>
      <c r="J12" s="221">
        <f>K12+L12+M12+N12</f>
        <v>17883013.899999999</v>
      </c>
      <c r="K12" s="221">
        <v>665143.1</v>
      </c>
      <c r="L12" s="221">
        <f>69255.5+10367393.2</f>
        <v>10436648.699999999</v>
      </c>
      <c r="M12" s="221">
        <v>6781222.0999999996</v>
      </c>
      <c r="N12" s="221">
        <v>0</v>
      </c>
      <c r="O12" s="233" t="s">
        <v>180</v>
      </c>
      <c r="P12" s="222" t="s">
        <v>162</v>
      </c>
      <c r="Q12" s="211">
        <f>ROUND(J12/E12*100,1)</f>
        <v>72.7</v>
      </c>
      <c r="R12" s="211">
        <f t="shared" ref="R12:R22" si="2">ROUND(K12/F12*100,1)</f>
        <v>63.1</v>
      </c>
      <c r="S12" s="211">
        <f t="shared" ref="S12:S22" si="3">ROUND(L12/G12*100,1)</f>
        <v>72.8</v>
      </c>
      <c r="T12" s="211">
        <f t="shared" ref="T12:U14" si="4">ROUND(M12/H12*100,1)</f>
        <v>73.599999999999994</v>
      </c>
      <c r="U12" s="211" t="e">
        <f t="shared" si="4"/>
        <v>#DIV/0!</v>
      </c>
      <c r="W12" s="230"/>
    </row>
    <row r="13" spans="1:37" ht="80.25" customHeight="1" x14ac:dyDescent="0.25">
      <c r="B13" s="237"/>
      <c r="C13" s="236" t="s">
        <v>18</v>
      </c>
      <c r="D13" s="336"/>
      <c r="E13" s="221">
        <f>F13+G13+H13+I13</f>
        <v>2272187.9</v>
      </c>
      <c r="F13" s="221">
        <v>0</v>
      </c>
      <c r="G13" s="221">
        <v>1945361.3</v>
      </c>
      <c r="H13" s="221">
        <v>326826.59999999998</v>
      </c>
      <c r="I13" s="221">
        <v>0</v>
      </c>
      <c r="J13" s="221">
        <f>K13+L13+M13+N13</f>
        <v>2048121.8</v>
      </c>
      <c r="K13" s="221">
        <v>0</v>
      </c>
      <c r="L13" s="221">
        <v>1828291.7</v>
      </c>
      <c r="M13" s="221">
        <v>219830.1</v>
      </c>
      <c r="N13" s="221">
        <v>0</v>
      </c>
      <c r="O13" s="233" t="s">
        <v>187</v>
      </c>
      <c r="P13" s="222"/>
      <c r="Q13" s="211">
        <f>ROUND(J13/E13*100,1)</f>
        <v>90.1</v>
      </c>
      <c r="R13" s="211" t="e">
        <f t="shared" ref="R13" si="5">ROUND(K13/F13*100,1)</f>
        <v>#DIV/0!</v>
      </c>
      <c r="S13" s="211">
        <f t="shared" ref="S13" si="6">ROUND(L13/G13*100,1)</f>
        <v>94</v>
      </c>
      <c r="T13" s="211">
        <f t="shared" si="4"/>
        <v>67.3</v>
      </c>
      <c r="U13" s="211" t="e">
        <f t="shared" si="4"/>
        <v>#DIV/0!</v>
      </c>
      <c r="W13" s="230"/>
    </row>
    <row r="14" spans="1:37" ht="71.25" customHeight="1" x14ac:dyDescent="0.25">
      <c r="B14" s="220"/>
      <c r="C14" s="235" t="s">
        <v>166</v>
      </c>
      <c r="D14" s="336"/>
      <c r="E14" s="221">
        <f>F14+G14+H14+I14</f>
        <v>201208.4</v>
      </c>
      <c r="F14" s="221">
        <v>0</v>
      </c>
      <c r="G14" s="221">
        <v>201208.4</v>
      </c>
      <c r="H14" s="221">
        <v>0</v>
      </c>
      <c r="I14" s="221">
        <v>0</v>
      </c>
      <c r="J14" s="221">
        <f>K14+L14+M14+N14</f>
        <v>77600.7</v>
      </c>
      <c r="K14" s="221">
        <v>0</v>
      </c>
      <c r="L14" s="221">
        <v>77600.7</v>
      </c>
      <c r="M14" s="221">
        <v>0</v>
      </c>
      <c r="N14" s="221">
        <v>0</v>
      </c>
      <c r="O14" s="233" t="s">
        <v>181</v>
      </c>
      <c r="Q14" s="211">
        <f>ROUND(J14/E14*100,1)</f>
        <v>38.6</v>
      </c>
      <c r="R14" s="211" t="e">
        <f t="shared" si="2"/>
        <v>#DIV/0!</v>
      </c>
      <c r="S14" s="211">
        <f t="shared" si="3"/>
        <v>38.6</v>
      </c>
      <c r="T14" s="211" t="e">
        <f t="shared" si="4"/>
        <v>#DIV/0!</v>
      </c>
      <c r="U14" s="211" t="e">
        <f t="shared" si="4"/>
        <v>#DIV/0!</v>
      </c>
      <c r="V14" s="211"/>
    </row>
    <row r="15" spans="1:37" ht="24.75" customHeight="1" x14ac:dyDescent="0.25">
      <c r="B15" s="332"/>
      <c r="C15" s="333"/>
      <c r="D15" s="336"/>
      <c r="E15" s="337" t="s">
        <v>94</v>
      </c>
      <c r="F15" s="338"/>
      <c r="G15" s="338"/>
      <c r="H15" s="338"/>
      <c r="I15" s="338"/>
      <c r="J15" s="338"/>
      <c r="K15" s="338"/>
      <c r="L15" s="338"/>
      <c r="M15" s="338"/>
      <c r="N15" s="339"/>
      <c r="O15" s="233"/>
      <c r="Q15" s="211"/>
      <c r="U15" s="211"/>
      <c r="V15" s="211"/>
    </row>
    <row r="16" spans="1:37" ht="39" customHeight="1" x14ac:dyDescent="0.25">
      <c r="B16" s="324" t="s">
        <v>119</v>
      </c>
      <c r="C16" s="324"/>
      <c r="D16" s="336"/>
      <c r="E16" s="346"/>
      <c r="F16" s="347"/>
      <c r="G16" s="347"/>
      <c r="H16" s="347"/>
      <c r="I16" s="347"/>
      <c r="J16" s="347"/>
      <c r="K16" s="347"/>
      <c r="L16" s="347"/>
      <c r="M16" s="347"/>
      <c r="N16" s="348"/>
      <c r="O16" s="220"/>
      <c r="Q16" s="211" t="e">
        <f>ROUND(J15/#REF!*100,1)</f>
        <v>#REF!</v>
      </c>
      <c r="R16" s="211" t="e">
        <f>ROUND(K15/F15*100,1)</f>
        <v>#DIV/0!</v>
      </c>
      <c r="S16" s="211" t="e">
        <f>ROUND(L15/G15*100,1)</f>
        <v>#DIV/0!</v>
      </c>
      <c r="T16" s="211" t="e">
        <f>ROUND(M15/H15*100,1)</f>
        <v>#DIV/0!</v>
      </c>
    </row>
    <row r="17" spans="1:23" ht="113.25" customHeight="1" x14ac:dyDescent="0.25">
      <c r="A17" s="207">
        <v>220153030</v>
      </c>
      <c r="B17" s="220" t="s">
        <v>10</v>
      </c>
      <c r="C17" s="240" t="s">
        <v>168</v>
      </c>
      <c r="D17" s="336"/>
      <c r="E17" s="221">
        <f>F17+G17+H17+I17</f>
        <v>367320.2</v>
      </c>
      <c r="F17" s="221">
        <v>367320.2</v>
      </c>
      <c r="G17" s="221">
        <v>0</v>
      </c>
      <c r="H17" s="221">
        <v>0</v>
      </c>
      <c r="I17" s="221">
        <v>0</v>
      </c>
      <c r="J17" s="221">
        <f>K17+L17+M17+N17</f>
        <v>279475.8</v>
      </c>
      <c r="K17" s="221">
        <v>279475.8</v>
      </c>
      <c r="L17" s="221">
        <v>0</v>
      </c>
      <c r="M17" s="221">
        <v>0</v>
      </c>
      <c r="N17" s="221">
        <v>0</v>
      </c>
      <c r="O17" s="233" t="s">
        <v>183</v>
      </c>
      <c r="P17" s="210" t="s">
        <v>172</v>
      </c>
      <c r="Q17" s="211">
        <f t="shared" ref="Q17:Q19" si="7">ROUND(J17/E17*100,1)</f>
        <v>76.099999999999994</v>
      </c>
      <c r="R17" s="211">
        <f t="shared" si="2"/>
        <v>76.099999999999994</v>
      </c>
      <c r="S17" s="211" t="e">
        <f>ROUND(L17/G17*100,1)</f>
        <v>#DIV/0!</v>
      </c>
      <c r="T17" s="211" t="e">
        <f t="shared" ref="T17:T22" si="8">ROUND(M17/H17*100,1)</f>
        <v>#DIV/0!</v>
      </c>
    </row>
    <row r="18" spans="1:23" ht="102" customHeight="1" x14ac:dyDescent="0.25">
      <c r="A18" s="207" t="s">
        <v>150</v>
      </c>
      <c r="B18" s="220" t="s">
        <v>12</v>
      </c>
      <c r="C18" s="240" t="s">
        <v>169</v>
      </c>
      <c r="D18" s="336"/>
      <c r="E18" s="221">
        <f t="shared" ref="E18" si="9">F18+G18+H18+I18</f>
        <v>744864.9</v>
      </c>
      <c r="F18" s="221">
        <v>618236.80000000005</v>
      </c>
      <c r="G18" s="221">
        <v>126628.1</v>
      </c>
      <c r="H18" s="221">
        <v>0</v>
      </c>
      <c r="I18" s="221">
        <v>0</v>
      </c>
      <c r="J18" s="221">
        <f t="shared" ref="J18" si="10">K18+L18+M18+N18</f>
        <v>402392.6</v>
      </c>
      <c r="K18" s="221">
        <v>333985.8</v>
      </c>
      <c r="L18" s="221">
        <v>68406.8</v>
      </c>
      <c r="M18" s="221">
        <v>0</v>
      </c>
      <c r="N18" s="221">
        <v>0</v>
      </c>
      <c r="O18" s="233" t="s">
        <v>184</v>
      </c>
      <c r="P18" s="210" t="s">
        <v>150</v>
      </c>
      <c r="Q18" s="211">
        <f t="shared" si="7"/>
        <v>54</v>
      </c>
      <c r="R18" s="211">
        <f t="shared" si="2"/>
        <v>54</v>
      </c>
      <c r="S18" s="211">
        <f t="shared" si="3"/>
        <v>54</v>
      </c>
      <c r="T18" s="211" t="e">
        <f t="shared" si="8"/>
        <v>#DIV/0!</v>
      </c>
      <c r="U18" s="49"/>
    </row>
    <row r="19" spans="1:23" ht="139.5" customHeight="1" x14ac:dyDescent="0.25">
      <c r="A19" s="207" t="s">
        <v>151</v>
      </c>
      <c r="B19" s="220" t="s">
        <v>13</v>
      </c>
      <c r="C19" s="241" t="s">
        <v>170</v>
      </c>
      <c r="D19" s="336"/>
      <c r="E19" s="221">
        <f>F19+G19+H19+I19</f>
        <v>56251.4</v>
      </c>
      <c r="F19" s="221">
        <v>55126.8</v>
      </c>
      <c r="G19" s="221">
        <v>1124.5999999999999</v>
      </c>
      <c r="H19" s="221">
        <v>0</v>
      </c>
      <c r="I19" s="221">
        <v>0</v>
      </c>
      <c r="J19" s="221">
        <f>K19+L19+M19+N19</f>
        <v>42440.100000000006</v>
      </c>
      <c r="K19" s="221">
        <v>41591.300000000003</v>
      </c>
      <c r="L19" s="221">
        <v>848.8</v>
      </c>
      <c r="M19" s="221">
        <v>0</v>
      </c>
      <c r="N19" s="221">
        <v>0</v>
      </c>
      <c r="O19" s="246" t="s">
        <v>185</v>
      </c>
      <c r="P19" s="210" t="s">
        <v>171</v>
      </c>
      <c r="Q19" s="211">
        <f t="shared" si="7"/>
        <v>75.400000000000006</v>
      </c>
      <c r="R19" s="211">
        <f>ROUND(K19/F19*100,1)</f>
        <v>75.400000000000006</v>
      </c>
      <c r="S19" s="211">
        <f t="shared" si="3"/>
        <v>75.5</v>
      </c>
      <c r="T19" s="211" t="e">
        <f t="shared" si="8"/>
        <v>#DIV/0!</v>
      </c>
      <c r="U19" s="49"/>
      <c r="V19" s="211"/>
      <c r="W19" s="230">
        <f>E19-J19</f>
        <v>13811.299999999996</v>
      </c>
    </row>
    <row r="20" spans="1:23" ht="126.75" customHeight="1" x14ac:dyDescent="0.25">
      <c r="B20" s="220" t="s">
        <v>55</v>
      </c>
      <c r="C20" s="240" t="s">
        <v>173</v>
      </c>
      <c r="D20" s="336"/>
      <c r="E20" s="221">
        <f>F20+G20+H20+I20</f>
        <v>12628.1</v>
      </c>
      <c r="F20" s="221">
        <v>12628.1</v>
      </c>
      <c r="G20" s="221">
        <v>0</v>
      </c>
      <c r="H20" s="221">
        <v>0</v>
      </c>
      <c r="I20" s="221">
        <v>0</v>
      </c>
      <c r="J20" s="221">
        <f>K20+L20+M20+N20</f>
        <v>10090.200000000001</v>
      </c>
      <c r="K20" s="221">
        <v>10090.200000000001</v>
      </c>
      <c r="L20" s="221">
        <v>0</v>
      </c>
      <c r="M20" s="221">
        <v>0</v>
      </c>
      <c r="N20" s="221">
        <v>0</v>
      </c>
      <c r="O20" s="246" t="s">
        <v>186</v>
      </c>
      <c r="Q20" s="211">
        <f>ROUND(J20/E20*100,1)</f>
        <v>79.900000000000006</v>
      </c>
      <c r="R20" s="211">
        <f t="shared" si="2"/>
        <v>79.900000000000006</v>
      </c>
      <c r="T20" s="211" t="e">
        <f t="shared" si="8"/>
        <v>#DIV/0!</v>
      </c>
      <c r="U20" s="49"/>
    </row>
    <row r="21" spans="1:23" ht="259.5" customHeight="1" x14ac:dyDescent="0.25">
      <c r="B21" s="237"/>
      <c r="C21" s="236" t="s">
        <v>123</v>
      </c>
      <c r="D21" s="336"/>
      <c r="E21" s="343" t="s">
        <v>188</v>
      </c>
      <c r="F21" s="344"/>
      <c r="G21" s="344"/>
      <c r="H21" s="344"/>
      <c r="I21" s="344"/>
      <c r="J21" s="344"/>
      <c r="K21" s="344"/>
      <c r="L21" s="344"/>
      <c r="M21" s="344"/>
      <c r="N21" s="344"/>
      <c r="O21" s="345"/>
      <c r="Q21" s="211"/>
      <c r="U21" s="49"/>
    </row>
    <row r="22" spans="1:23" ht="83.25" customHeight="1" x14ac:dyDescent="0.25">
      <c r="B22" s="220"/>
      <c r="C22" s="235" t="s">
        <v>167</v>
      </c>
      <c r="D22" s="336"/>
      <c r="E22" s="340" t="s">
        <v>182</v>
      </c>
      <c r="F22" s="340"/>
      <c r="G22" s="340"/>
      <c r="H22" s="340"/>
      <c r="I22" s="340"/>
      <c r="J22" s="340"/>
      <c r="K22" s="340"/>
      <c r="L22" s="340"/>
      <c r="M22" s="340"/>
      <c r="N22" s="340"/>
      <c r="O22" s="341"/>
      <c r="P22" s="223"/>
      <c r="Q22" s="211" t="e">
        <f>ROUND(J22/#REF!*100,1)</f>
        <v>#REF!</v>
      </c>
      <c r="R22" s="211" t="e">
        <f t="shared" si="2"/>
        <v>#DIV/0!</v>
      </c>
      <c r="S22" s="211" t="e">
        <f t="shared" si="3"/>
        <v>#DIV/0!</v>
      </c>
      <c r="T22" s="211" t="e">
        <f t="shared" si="8"/>
        <v>#DIV/0!</v>
      </c>
    </row>
    <row r="23" spans="1:23" s="143" customFormat="1" ht="38.25" customHeight="1" x14ac:dyDescent="0.25">
      <c r="A23" s="224"/>
      <c r="B23" s="238"/>
      <c r="C23" s="334" t="s">
        <v>189</v>
      </c>
      <c r="D23" s="334"/>
      <c r="E23" s="334"/>
      <c r="F23" s="334"/>
      <c r="G23" s="334"/>
      <c r="H23" s="334"/>
      <c r="I23" s="334"/>
      <c r="J23" s="334"/>
      <c r="K23" s="334"/>
      <c r="L23" s="334"/>
      <c r="M23" s="334"/>
      <c r="N23" s="334"/>
      <c r="O23" s="334"/>
      <c r="P23" s="210"/>
      <c r="Q23" s="210"/>
      <c r="R23" s="210"/>
      <c r="S23" s="210"/>
      <c r="T23" s="210"/>
      <c r="U23" s="212"/>
      <c r="V23" s="49"/>
      <c r="W23" s="49"/>
    </row>
    <row r="24" spans="1:23" ht="50.25" customHeight="1" x14ac:dyDescent="0.25">
      <c r="B24" s="245"/>
      <c r="C24" s="244"/>
      <c r="D24" s="259" t="s">
        <v>175</v>
      </c>
      <c r="E24" s="259"/>
      <c r="F24" s="259"/>
      <c r="G24" s="259"/>
      <c r="H24" s="259"/>
      <c r="I24" s="259"/>
      <c r="J24" s="259"/>
      <c r="K24" s="259"/>
      <c r="L24" s="244"/>
      <c r="M24" s="244"/>
      <c r="N24" s="244"/>
      <c r="O24" s="242" t="s">
        <v>176</v>
      </c>
    </row>
    <row r="25" spans="1:23" ht="15.75" x14ac:dyDescent="0.25">
      <c r="B25" s="225"/>
      <c r="C25" s="226"/>
      <c r="D25" s="111"/>
      <c r="E25" s="111"/>
      <c r="F25" s="37"/>
      <c r="G25" s="37"/>
      <c r="H25" s="37"/>
      <c r="I25" s="37"/>
      <c r="J25" s="37"/>
      <c r="K25" s="37"/>
      <c r="L25" s="37"/>
      <c r="M25" s="37"/>
      <c r="N25" s="37"/>
      <c r="O25" s="227"/>
    </row>
    <row r="26" spans="1:23" ht="39" customHeight="1" x14ac:dyDescent="0.25">
      <c r="B26" s="225"/>
      <c r="C26" s="249" t="s">
        <v>5</v>
      </c>
      <c r="D26" s="249"/>
      <c r="E26" s="249"/>
      <c r="F26" s="249"/>
      <c r="G26" s="249"/>
      <c r="H26" s="249"/>
      <c r="I26" s="249"/>
      <c r="J26" s="249"/>
      <c r="K26" s="249"/>
      <c r="L26" s="249"/>
      <c r="M26" s="249"/>
      <c r="N26" s="249"/>
      <c r="O26" s="227"/>
    </row>
    <row r="27" spans="1:23" ht="15.75" x14ac:dyDescent="0.25">
      <c r="B27" s="225"/>
      <c r="C27" s="226"/>
      <c r="D27" s="111"/>
      <c r="E27" s="111"/>
      <c r="F27" s="38"/>
      <c r="G27" s="38"/>
      <c r="H27" s="38"/>
      <c r="I27" s="38"/>
      <c r="J27" s="38"/>
      <c r="K27" s="38"/>
      <c r="L27" s="38"/>
      <c r="M27" s="38"/>
      <c r="N27" s="38"/>
      <c r="O27" s="227"/>
    </row>
    <row r="28" spans="1:23" ht="39" customHeight="1" x14ac:dyDescent="0.25">
      <c r="B28" s="225"/>
      <c r="D28" s="323" t="s">
        <v>174</v>
      </c>
      <c r="E28" s="323"/>
      <c r="F28" s="323"/>
      <c r="G28" s="323"/>
      <c r="H28" s="323"/>
      <c r="I28" s="323"/>
      <c r="J28" s="323"/>
      <c r="K28" s="323"/>
      <c r="L28" s="38"/>
      <c r="M28" s="38"/>
      <c r="N28" s="38"/>
      <c r="O28" s="243" t="s">
        <v>190</v>
      </c>
    </row>
    <row r="29" spans="1:23" x14ac:dyDescent="0.25">
      <c r="B29" s="225"/>
      <c r="G29" s="239"/>
      <c r="H29" s="239"/>
      <c r="I29" s="112"/>
      <c r="J29" s="112"/>
      <c r="K29" s="112"/>
      <c r="L29" s="112"/>
      <c r="M29" s="112"/>
      <c r="N29" s="112"/>
    </row>
    <row r="30" spans="1:23" ht="12" customHeight="1" x14ac:dyDescent="0.25">
      <c r="B30" s="225"/>
      <c r="C30" s="248" t="s">
        <v>158</v>
      </c>
      <c r="D30" s="248"/>
      <c r="E30" s="248"/>
      <c r="F30" s="248"/>
      <c r="G30" s="239"/>
      <c r="H30" s="231"/>
      <c r="I30" s="113"/>
      <c r="J30" s="113"/>
      <c r="K30" s="113"/>
      <c r="L30" s="113"/>
      <c r="M30" s="113"/>
      <c r="N30" s="113"/>
    </row>
    <row r="31" spans="1:23" x14ac:dyDescent="0.25">
      <c r="C31" s="322" t="s">
        <v>160</v>
      </c>
      <c r="D31" s="322"/>
      <c r="E31" s="322"/>
      <c r="F31" s="322"/>
      <c r="G31" s="247"/>
    </row>
    <row r="33" spans="3:6" x14ac:dyDescent="0.25">
      <c r="C33" s="322"/>
      <c r="D33" s="322"/>
      <c r="E33" s="322"/>
      <c r="F33" s="322"/>
    </row>
    <row r="34" spans="3:6" x14ac:dyDescent="0.25">
      <c r="C34" s="322"/>
      <c r="D34" s="322"/>
      <c r="E34" s="322"/>
      <c r="F34" s="322"/>
    </row>
    <row r="35" spans="3:6" x14ac:dyDescent="0.25">
      <c r="C35" s="322"/>
      <c r="D35" s="322"/>
      <c r="E35" s="322"/>
      <c r="F35" s="322"/>
    </row>
    <row r="37" spans="3:6" x14ac:dyDescent="0.25">
      <c r="C37" s="208"/>
      <c r="E37" s="208"/>
      <c r="F37" s="208"/>
    </row>
    <row r="38" spans="3:6" x14ac:dyDescent="0.25">
      <c r="C38" s="208"/>
      <c r="E38" s="208"/>
      <c r="F38" s="208"/>
    </row>
  </sheetData>
  <mergeCells count="34">
    <mergeCell ref="C23:O23"/>
    <mergeCell ref="R6:R9"/>
    <mergeCell ref="S6:S9"/>
    <mergeCell ref="T6:T9"/>
    <mergeCell ref="Q6:Q9"/>
    <mergeCell ref="D11:D22"/>
    <mergeCell ref="E15:N15"/>
    <mergeCell ref="E22:O22"/>
    <mergeCell ref="E6:N6"/>
    <mergeCell ref="E21:O21"/>
    <mergeCell ref="E16:N16"/>
    <mergeCell ref="D24:K24"/>
    <mergeCell ref="B16:C16"/>
    <mergeCell ref="B2:O2"/>
    <mergeCell ref="B3:O3"/>
    <mergeCell ref="B4:O4"/>
    <mergeCell ref="B6:B9"/>
    <mergeCell ref="C6:C9"/>
    <mergeCell ref="D6:D9"/>
    <mergeCell ref="O6:O9"/>
    <mergeCell ref="E7:I7"/>
    <mergeCell ref="J7:N7"/>
    <mergeCell ref="E8:E9"/>
    <mergeCell ref="F8:I8"/>
    <mergeCell ref="J8:J9"/>
    <mergeCell ref="K8:N8"/>
    <mergeCell ref="B15:C15"/>
    <mergeCell ref="C34:F34"/>
    <mergeCell ref="C35:F35"/>
    <mergeCell ref="C26:N26"/>
    <mergeCell ref="C33:F33"/>
    <mergeCell ref="D28:K28"/>
    <mergeCell ref="C30:F30"/>
    <mergeCell ref="C31:F31"/>
  </mergeCells>
  <printOptions horizontalCentered="1"/>
  <pageMargins left="0" right="0" top="0.15748031496062992" bottom="0" header="0.19685039370078741" footer="0"/>
  <pageSetup paperSize="9" scale="99" orientation="landscape" r:id="rId1"/>
  <rowBreaks count="2" manualBreakCount="2">
    <brk id="15" max="16383" man="1"/>
    <brk id="2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7"/>
  <sheetViews>
    <sheetView topLeftCell="A28" workbookViewId="0">
      <selection activeCell="E55" sqref="E55"/>
    </sheetView>
  </sheetViews>
  <sheetFormatPr defaultColWidth="9.140625" defaultRowHeight="11.25" x14ac:dyDescent="0.2"/>
  <cols>
    <col min="1" max="1" width="2.5703125" style="148" customWidth="1"/>
    <col min="2" max="2" width="20.28515625" style="148" customWidth="1"/>
    <col min="3" max="3" width="6.28515625" style="148" customWidth="1"/>
    <col min="4" max="7" width="9.28515625" style="148" customWidth="1"/>
    <col min="8" max="8" width="5.5703125" style="148" customWidth="1"/>
    <col min="9" max="12" width="7.28515625" style="148" customWidth="1"/>
    <col min="13" max="13" width="4.7109375" style="148" customWidth="1"/>
    <col min="14" max="14" width="31.85546875" style="147" customWidth="1"/>
    <col min="15" max="18" width="0" style="146" hidden="1" customWidth="1"/>
    <col min="19" max="19" width="16.28515625" style="147" hidden="1" customWidth="1"/>
    <col min="20" max="21" width="9.140625" style="147"/>
    <col min="22" max="16384" width="9.140625" style="148"/>
  </cols>
  <sheetData>
    <row r="2" spans="1:19" x14ac:dyDescent="0.2">
      <c r="A2" s="349" t="s">
        <v>8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</row>
    <row r="3" spans="1:19" ht="21.75" customHeight="1" x14ac:dyDescent="0.2">
      <c r="A3" s="350" t="s">
        <v>117</v>
      </c>
      <c r="B3" s="350"/>
      <c r="C3" s="350"/>
      <c r="D3" s="350"/>
      <c r="E3" s="350"/>
      <c r="F3" s="350"/>
      <c r="G3" s="350"/>
      <c r="H3" s="350"/>
      <c r="I3" s="350"/>
      <c r="J3" s="350"/>
      <c r="K3" s="350"/>
      <c r="L3" s="350"/>
      <c r="M3" s="350"/>
      <c r="N3" s="350"/>
    </row>
    <row r="4" spans="1:19" ht="21.75" customHeight="1" x14ac:dyDescent="0.2">
      <c r="A4" s="349" t="s">
        <v>80</v>
      </c>
      <c r="B4" s="349"/>
      <c r="C4" s="349"/>
      <c r="D4" s="349"/>
      <c r="E4" s="349"/>
      <c r="F4" s="349"/>
      <c r="G4" s="349"/>
      <c r="H4" s="349"/>
      <c r="I4" s="349"/>
      <c r="J4" s="349"/>
      <c r="K4" s="349"/>
      <c r="L4" s="349"/>
      <c r="M4" s="349"/>
      <c r="N4" s="349"/>
    </row>
    <row r="5" spans="1:19" ht="18" customHeight="1" x14ac:dyDescent="0.2">
      <c r="N5" s="149" t="s">
        <v>4</v>
      </c>
    </row>
    <row r="6" spans="1:19" ht="18" customHeight="1" x14ac:dyDescent="0.2">
      <c r="A6" s="351" t="s">
        <v>0</v>
      </c>
      <c r="B6" s="351" t="s">
        <v>138</v>
      </c>
      <c r="C6" s="351" t="s">
        <v>81</v>
      </c>
      <c r="D6" s="351" t="s">
        <v>82</v>
      </c>
      <c r="E6" s="351"/>
      <c r="F6" s="351"/>
      <c r="G6" s="351"/>
      <c r="H6" s="351"/>
      <c r="I6" s="351"/>
      <c r="J6" s="351"/>
      <c r="K6" s="351"/>
      <c r="L6" s="351"/>
      <c r="M6" s="351"/>
      <c r="N6" s="353" t="s">
        <v>83</v>
      </c>
    </row>
    <row r="7" spans="1:19" ht="18.75" customHeight="1" x14ac:dyDescent="0.2">
      <c r="A7" s="351"/>
      <c r="B7" s="351"/>
      <c r="C7" s="351"/>
      <c r="D7" s="351" t="s">
        <v>84</v>
      </c>
      <c r="E7" s="351"/>
      <c r="F7" s="351"/>
      <c r="G7" s="351"/>
      <c r="H7" s="351"/>
      <c r="I7" s="351" t="s">
        <v>85</v>
      </c>
      <c r="J7" s="351"/>
      <c r="K7" s="351"/>
      <c r="L7" s="351"/>
      <c r="M7" s="351"/>
      <c r="N7" s="353"/>
    </row>
    <row r="8" spans="1:19" ht="16.5" customHeight="1" x14ac:dyDescent="0.2">
      <c r="A8" s="351"/>
      <c r="B8" s="351"/>
      <c r="C8" s="351"/>
      <c r="D8" s="353" t="s">
        <v>137</v>
      </c>
      <c r="E8" s="353"/>
      <c r="F8" s="353"/>
      <c r="G8" s="353"/>
      <c r="H8" s="353"/>
      <c r="I8" s="351" t="s">
        <v>86</v>
      </c>
      <c r="J8" s="351"/>
      <c r="K8" s="351"/>
      <c r="L8" s="351"/>
      <c r="M8" s="351"/>
      <c r="N8" s="353"/>
    </row>
    <row r="9" spans="1:19" x14ac:dyDescent="0.2">
      <c r="A9" s="351"/>
      <c r="B9" s="351"/>
      <c r="C9" s="351"/>
      <c r="D9" s="351" t="s">
        <v>1</v>
      </c>
      <c r="E9" s="351" t="s">
        <v>2</v>
      </c>
      <c r="F9" s="351"/>
      <c r="G9" s="351"/>
      <c r="H9" s="351"/>
      <c r="I9" s="351" t="s">
        <v>1</v>
      </c>
      <c r="J9" s="351" t="s">
        <v>2</v>
      </c>
      <c r="K9" s="351"/>
      <c r="L9" s="351"/>
      <c r="M9" s="351"/>
      <c r="N9" s="353"/>
    </row>
    <row r="10" spans="1:19" ht="42.6" customHeight="1" x14ac:dyDescent="0.2">
      <c r="A10" s="352"/>
      <c r="B10" s="352"/>
      <c r="C10" s="352"/>
      <c r="D10" s="352"/>
      <c r="E10" s="150" t="s">
        <v>87</v>
      </c>
      <c r="F10" s="150" t="s">
        <v>88</v>
      </c>
      <c r="G10" s="150" t="s">
        <v>89</v>
      </c>
      <c r="H10" s="150" t="s">
        <v>3</v>
      </c>
      <c r="I10" s="352"/>
      <c r="J10" s="150" t="s">
        <v>87</v>
      </c>
      <c r="K10" s="150" t="s">
        <v>88</v>
      </c>
      <c r="L10" s="150" t="s">
        <v>89</v>
      </c>
      <c r="M10" s="150" t="s">
        <v>3</v>
      </c>
      <c r="N10" s="354"/>
    </row>
    <row r="11" spans="1:19" s="158" customFormat="1" ht="34.15" customHeight="1" x14ac:dyDescent="0.25">
      <c r="A11" s="151"/>
      <c r="B11" s="152" t="s">
        <v>139</v>
      </c>
      <c r="C11" s="153"/>
      <c r="D11" s="154"/>
      <c r="E11" s="154"/>
      <c r="F11" s="154"/>
      <c r="G11" s="154"/>
      <c r="H11" s="155"/>
      <c r="I11" s="156">
        <f>I12/D12</f>
        <v>0.69251304379788381</v>
      </c>
      <c r="J11" s="156">
        <f t="shared" ref="J11:L11" si="0">J12/E12</f>
        <v>0.6841975302943939</v>
      </c>
      <c r="K11" s="156">
        <f t="shared" si="0"/>
        <v>0.68271486132191794</v>
      </c>
      <c r="L11" s="156">
        <f t="shared" si="0"/>
        <v>0.71255224947707119</v>
      </c>
      <c r="M11" s="155"/>
      <c r="N11" s="155"/>
      <c r="O11" s="157"/>
      <c r="P11" s="157"/>
      <c r="Q11" s="157"/>
      <c r="R11" s="157"/>
    </row>
    <row r="12" spans="1:19" ht="64.150000000000006" customHeight="1" x14ac:dyDescent="0.2">
      <c r="A12" s="151" t="s">
        <v>11</v>
      </c>
      <c r="B12" s="152" t="s">
        <v>118</v>
      </c>
      <c r="C12" s="356" t="s">
        <v>120</v>
      </c>
      <c r="D12" s="154">
        <f>E12+F12+G12</f>
        <v>19648150.200000003</v>
      </c>
      <c r="E12" s="159">
        <f>E13+E14</f>
        <v>2383320.5</v>
      </c>
      <c r="F12" s="159">
        <f t="shared" ref="F12:G12" si="1">F13+F14</f>
        <v>10931082.100000001</v>
      </c>
      <c r="G12" s="159">
        <f t="shared" si="1"/>
        <v>6333747.5999999996</v>
      </c>
      <c r="H12" s="159">
        <v>0</v>
      </c>
      <c r="I12" s="160">
        <f>I13+I14</f>
        <v>13606600.300000001</v>
      </c>
      <c r="J12" s="160">
        <f t="shared" ref="J12:L12" si="2">J13+J14</f>
        <v>1630662</v>
      </c>
      <c r="K12" s="160">
        <f t="shared" si="2"/>
        <v>7462812.2000000002</v>
      </c>
      <c r="L12" s="160">
        <f t="shared" si="2"/>
        <v>4513126.1000000006</v>
      </c>
      <c r="M12" s="160">
        <f t="shared" ref="M12" si="3">N12+O12+P12+Q12</f>
        <v>0</v>
      </c>
      <c r="N12" s="161"/>
      <c r="O12" s="162"/>
      <c r="P12" s="163"/>
      <c r="Q12" s="163"/>
      <c r="R12" s="163"/>
    </row>
    <row r="13" spans="1:19" ht="205.15" customHeight="1" x14ac:dyDescent="0.2">
      <c r="A13" s="151"/>
      <c r="B13" s="152" t="s">
        <v>119</v>
      </c>
      <c r="C13" s="356"/>
      <c r="D13" s="154">
        <f t="shared" ref="D13:D14" si="4">E13+F13+G13</f>
        <v>16275227.400000002</v>
      </c>
      <c r="E13" s="159">
        <v>1166337.8</v>
      </c>
      <c r="F13" s="159">
        <v>9272259.8000000007</v>
      </c>
      <c r="G13" s="159">
        <v>5836629.7999999998</v>
      </c>
      <c r="H13" s="159">
        <v>0</v>
      </c>
      <c r="I13" s="159">
        <f t="shared" ref="I13:I14" si="5">J13+K13+L13+M13</f>
        <v>11775799.300000001</v>
      </c>
      <c r="J13" s="159">
        <v>603679</v>
      </c>
      <c r="K13" s="159">
        <v>6902748.4000000004</v>
      </c>
      <c r="L13" s="159">
        <v>4269371.9000000004</v>
      </c>
      <c r="M13" s="159">
        <v>0</v>
      </c>
      <c r="N13" s="164" t="s">
        <v>147</v>
      </c>
      <c r="O13" s="165">
        <f>I13/D13</f>
        <v>0.72354130671009853</v>
      </c>
      <c r="P13" s="156">
        <f t="shared" ref="P13:R14" si="6">J13/E13</f>
        <v>0.5175850426866041</v>
      </c>
      <c r="Q13" s="156">
        <f t="shared" si="6"/>
        <v>0.74445157371453285</v>
      </c>
      <c r="R13" s="156">
        <f t="shared" si="6"/>
        <v>0.73147896068378371</v>
      </c>
    </row>
    <row r="14" spans="1:19" ht="64.150000000000006" customHeight="1" x14ac:dyDescent="0.2">
      <c r="A14" s="151"/>
      <c r="B14" s="152" t="s">
        <v>18</v>
      </c>
      <c r="C14" s="356"/>
      <c r="D14" s="154">
        <f t="shared" si="4"/>
        <v>3372922.8</v>
      </c>
      <c r="E14" s="159">
        <v>1216982.7</v>
      </c>
      <c r="F14" s="159">
        <v>1658822.3</v>
      </c>
      <c r="G14" s="159">
        <v>497117.8</v>
      </c>
      <c r="H14" s="159">
        <v>0</v>
      </c>
      <c r="I14" s="159">
        <f t="shared" si="5"/>
        <v>1830801</v>
      </c>
      <c r="J14" s="159">
        <v>1026983</v>
      </c>
      <c r="K14" s="159">
        <v>560063.80000000005</v>
      </c>
      <c r="L14" s="159">
        <v>243754.2</v>
      </c>
      <c r="M14" s="159">
        <v>0</v>
      </c>
      <c r="N14" s="161"/>
      <c r="O14" s="165">
        <f>I14/D14</f>
        <v>0.54279362693981614</v>
      </c>
      <c r="P14" s="156">
        <f t="shared" si="6"/>
        <v>0.84387641664914381</v>
      </c>
      <c r="Q14" s="156">
        <f t="shared" si="6"/>
        <v>0.3376273637025497</v>
      </c>
      <c r="R14" s="156">
        <f t="shared" si="6"/>
        <v>0.49033488641927531</v>
      </c>
    </row>
    <row r="15" spans="1:19" ht="66" customHeight="1" x14ac:dyDescent="0.2">
      <c r="A15" s="357" t="s">
        <v>17</v>
      </c>
      <c r="B15" s="357"/>
      <c r="C15" s="356"/>
      <c r="D15" s="351" t="s">
        <v>94</v>
      </c>
      <c r="E15" s="351"/>
      <c r="F15" s="351"/>
      <c r="G15" s="351"/>
      <c r="H15" s="351"/>
      <c r="I15" s="351"/>
      <c r="J15" s="351"/>
      <c r="K15" s="351"/>
      <c r="L15" s="351"/>
      <c r="M15" s="351"/>
      <c r="N15" s="166" t="s">
        <v>148</v>
      </c>
      <c r="O15" s="165"/>
      <c r="P15" s="156"/>
      <c r="Q15" s="156"/>
      <c r="R15" s="156"/>
    </row>
    <row r="16" spans="1:19" ht="186.6" customHeight="1" x14ac:dyDescent="0.2">
      <c r="A16" s="151" t="s">
        <v>10</v>
      </c>
      <c r="B16" s="152" t="s">
        <v>20</v>
      </c>
      <c r="C16" s="356"/>
      <c r="D16" s="167">
        <f>E16+F16+G16+H16</f>
        <v>2961.7000000000003</v>
      </c>
      <c r="E16" s="160">
        <v>2902.4</v>
      </c>
      <c r="F16" s="160">
        <v>59.3</v>
      </c>
      <c r="G16" s="160">
        <v>0</v>
      </c>
      <c r="H16" s="160">
        <v>0</v>
      </c>
      <c r="I16" s="153">
        <f>J16+K16+L16+M16</f>
        <v>0</v>
      </c>
      <c r="J16" s="153">
        <v>0</v>
      </c>
      <c r="K16" s="153">
        <v>0</v>
      </c>
      <c r="L16" s="153">
        <v>0</v>
      </c>
      <c r="M16" s="153">
        <v>0</v>
      </c>
      <c r="N16" s="168" t="s">
        <v>146</v>
      </c>
      <c r="O16" s="165">
        <f t="shared" ref="O16:R24" si="7">I16/D16</f>
        <v>0</v>
      </c>
      <c r="P16" s="156">
        <f t="shared" si="7"/>
        <v>0</v>
      </c>
      <c r="Q16" s="156">
        <f t="shared" si="7"/>
        <v>0</v>
      </c>
      <c r="R16" s="156"/>
      <c r="S16" s="147" t="s">
        <v>134</v>
      </c>
    </row>
    <row r="17" spans="1:21" ht="77.45" customHeight="1" x14ac:dyDescent="0.2">
      <c r="A17" s="151" t="s">
        <v>12</v>
      </c>
      <c r="B17" s="152" t="s">
        <v>121</v>
      </c>
      <c r="C17" s="356"/>
      <c r="D17" s="167">
        <f t="shared" ref="D17:D24" si="8">E17+F17+G17+H17</f>
        <v>314354.90000000002</v>
      </c>
      <c r="E17" s="160">
        <v>314354.90000000002</v>
      </c>
      <c r="F17" s="160">
        <v>0</v>
      </c>
      <c r="G17" s="160">
        <v>0</v>
      </c>
      <c r="H17" s="160">
        <v>0</v>
      </c>
      <c r="I17" s="153">
        <f t="shared" ref="I17:I24" si="9">J17+K17+L17+M17</f>
        <v>237267.9</v>
      </c>
      <c r="J17" s="160">
        <v>237267.9</v>
      </c>
      <c r="K17" s="160">
        <v>0</v>
      </c>
      <c r="L17" s="160">
        <v>0</v>
      </c>
      <c r="M17" s="160">
        <v>0</v>
      </c>
      <c r="N17" s="169" t="s">
        <v>132</v>
      </c>
      <c r="O17" s="165">
        <f t="shared" si="7"/>
        <v>0.75477716428151742</v>
      </c>
      <c r="P17" s="156">
        <f t="shared" si="7"/>
        <v>0.75477716428151742</v>
      </c>
      <c r="Q17" s="156"/>
      <c r="R17" s="156"/>
      <c r="S17" s="170"/>
    </row>
    <row r="18" spans="1:21" ht="72.599999999999994" customHeight="1" x14ac:dyDescent="0.2">
      <c r="A18" s="151" t="s">
        <v>13</v>
      </c>
      <c r="B18" s="152" t="s">
        <v>22</v>
      </c>
      <c r="C18" s="356"/>
      <c r="D18" s="167">
        <f t="shared" si="8"/>
        <v>564496.4</v>
      </c>
      <c r="E18" s="160">
        <v>468532</v>
      </c>
      <c r="F18" s="160">
        <v>95964.4</v>
      </c>
      <c r="G18" s="160">
        <v>0</v>
      </c>
      <c r="H18" s="160">
        <v>0</v>
      </c>
      <c r="I18" s="153">
        <f t="shared" si="9"/>
        <v>345973.69999999995</v>
      </c>
      <c r="J18" s="160">
        <v>287158.09999999998</v>
      </c>
      <c r="K18" s="160">
        <v>58815.6</v>
      </c>
      <c r="L18" s="160">
        <v>0</v>
      </c>
      <c r="M18" s="160">
        <v>0</v>
      </c>
      <c r="N18" s="169" t="s">
        <v>133</v>
      </c>
      <c r="O18" s="165">
        <f t="shared" si="7"/>
        <v>0.61288911674193125</v>
      </c>
      <c r="P18" s="156">
        <f t="shared" si="7"/>
        <v>0.61288898090205146</v>
      </c>
      <c r="Q18" s="156">
        <f t="shared" si="7"/>
        <v>0.61288977996006855</v>
      </c>
      <c r="R18" s="156"/>
      <c r="S18" s="170"/>
    </row>
    <row r="19" spans="1:21" ht="55.9" customHeight="1" x14ac:dyDescent="0.2">
      <c r="A19" s="151" t="s">
        <v>55</v>
      </c>
      <c r="B19" s="152" t="s">
        <v>56</v>
      </c>
      <c r="C19" s="356"/>
      <c r="D19" s="159">
        <f>D20+D21+D22+D23+D24</f>
        <v>844811.00000000023</v>
      </c>
      <c r="E19" s="159">
        <f t="shared" ref="E19:M19" si="10">E20+E21+E22+E23+E24</f>
        <v>380548.50000000006</v>
      </c>
      <c r="F19" s="159">
        <f t="shared" si="10"/>
        <v>301435.30000000005</v>
      </c>
      <c r="G19" s="159">
        <f t="shared" si="10"/>
        <v>162827.20000000001</v>
      </c>
      <c r="H19" s="159">
        <f t="shared" si="10"/>
        <v>0</v>
      </c>
      <c r="I19" s="159">
        <f t="shared" si="10"/>
        <v>306568.90000000002</v>
      </c>
      <c r="J19" s="159">
        <f t="shared" si="10"/>
        <v>79252.900000000009</v>
      </c>
      <c r="K19" s="159">
        <f t="shared" si="10"/>
        <v>141373.5</v>
      </c>
      <c r="L19" s="159">
        <f t="shared" si="10"/>
        <v>85942.500000000015</v>
      </c>
      <c r="M19" s="159">
        <f t="shared" si="10"/>
        <v>0</v>
      </c>
      <c r="N19" s="164" t="s">
        <v>140</v>
      </c>
      <c r="O19" s="165"/>
      <c r="P19" s="156"/>
      <c r="Q19" s="156"/>
      <c r="R19" s="156"/>
      <c r="U19" s="171">
        <f>J19/E19*100</f>
        <v>20.825965678487758</v>
      </c>
    </row>
    <row r="20" spans="1:21" ht="76.150000000000006" customHeight="1" x14ac:dyDescent="0.2">
      <c r="A20" s="151"/>
      <c r="B20" s="152" t="s">
        <v>57</v>
      </c>
      <c r="C20" s="356"/>
      <c r="D20" s="167">
        <f t="shared" si="8"/>
        <v>107110.30000000002</v>
      </c>
      <c r="E20" s="160">
        <f>4674.6+71435.1</f>
        <v>76109.700000000012</v>
      </c>
      <c r="F20" s="160">
        <v>20207</v>
      </c>
      <c r="G20" s="160">
        <v>10793.6</v>
      </c>
      <c r="H20" s="160">
        <v>0</v>
      </c>
      <c r="I20" s="153">
        <f t="shared" si="9"/>
        <v>16030.199999999999</v>
      </c>
      <c r="J20" s="160">
        <v>13025.4</v>
      </c>
      <c r="K20" s="160">
        <v>2667.9</v>
      </c>
      <c r="L20" s="160">
        <v>336.9</v>
      </c>
      <c r="M20" s="160">
        <v>0</v>
      </c>
      <c r="N20" s="172" t="s">
        <v>141</v>
      </c>
      <c r="O20" s="165">
        <f t="shared" si="7"/>
        <v>0.14966067689101792</v>
      </c>
      <c r="P20" s="156">
        <f t="shared" si="7"/>
        <v>0.17113981529292585</v>
      </c>
      <c r="Q20" s="156">
        <f t="shared" si="7"/>
        <v>0.13202850497352403</v>
      </c>
      <c r="R20" s="156">
        <f t="shared" si="7"/>
        <v>3.1212941002075299E-2</v>
      </c>
    </row>
    <row r="21" spans="1:21" ht="55.15" customHeight="1" x14ac:dyDescent="0.2">
      <c r="A21" s="151"/>
      <c r="B21" s="152" t="s">
        <v>58</v>
      </c>
      <c r="C21" s="356"/>
      <c r="D21" s="167">
        <f t="shared" si="8"/>
        <v>101709.1</v>
      </c>
      <c r="E21" s="160">
        <f>4674.6+71435.1</f>
        <v>76109.700000000012</v>
      </c>
      <c r="F21" s="160">
        <v>16707</v>
      </c>
      <c r="G21" s="160">
        <v>8892.4</v>
      </c>
      <c r="H21" s="160">
        <v>0</v>
      </c>
      <c r="I21" s="153">
        <f t="shared" si="9"/>
        <v>35323.1</v>
      </c>
      <c r="J21" s="160">
        <v>21009.3</v>
      </c>
      <c r="K21" s="160">
        <v>5421.4</v>
      </c>
      <c r="L21" s="160">
        <v>8892.4</v>
      </c>
      <c r="M21" s="160">
        <v>0</v>
      </c>
      <c r="N21" s="172" t="s">
        <v>142</v>
      </c>
      <c r="O21" s="165">
        <f t="shared" si="7"/>
        <v>0.34729537475014521</v>
      </c>
      <c r="P21" s="156">
        <f t="shared" si="7"/>
        <v>0.27603971635678498</v>
      </c>
      <c r="Q21" s="156">
        <f t="shared" si="7"/>
        <v>0.32449871311426348</v>
      </c>
      <c r="R21" s="156">
        <f t="shared" si="7"/>
        <v>1</v>
      </c>
    </row>
    <row r="22" spans="1:21" ht="93" customHeight="1" x14ac:dyDescent="0.2">
      <c r="A22" s="151"/>
      <c r="B22" s="152" t="s">
        <v>59</v>
      </c>
      <c r="C22" s="356"/>
      <c r="D22" s="167">
        <f t="shared" si="8"/>
        <v>170536.30000000002</v>
      </c>
      <c r="E22" s="160">
        <f t="shared" ref="E22:E24" si="11">4674.6+71435.1</f>
        <v>76109.700000000012</v>
      </c>
      <c r="F22" s="160">
        <v>61307.1</v>
      </c>
      <c r="G22" s="160">
        <v>33119.5</v>
      </c>
      <c r="H22" s="160">
        <v>0</v>
      </c>
      <c r="I22" s="153">
        <f t="shared" si="9"/>
        <v>31388.5</v>
      </c>
      <c r="J22" s="160">
        <v>4674.3</v>
      </c>
      <c r="K22" s="160">
        <v>14044.6</v>
      </c>
      <c r="L22" s="160">
        <v>12669.6</v>
      </c>
      <c r="M22" s="160">
        <v>0</v>
      </c>
      <c r="N22" s="172" t="s">
        <v>143</v>
      </c>
      <c r="O22" s="165">
        <f t="shared" si="7"/>
        <v>0.18405758773938449</v>
      </c>
      <c r="P22" s="156">
        <f t="shared" si="7"/>
        <v>6.1415299232555107E-2</v>
      </c>
      <c r="Q22" s="156">
        <f t="shared" si="7"/>
        <v>0.22908602755635155</v>
      </c>
      <c r="R22" s="156">
        <f t="shared" si="7"/>
        <v>0.382542006974743</v>
      </c>
    </row>
    <row r="23" spans="1:21" ht="93" customHeight="1" x14ac:dyDescent="0.2">
      <c r="A23" s="151"/>
      <c r="B23" s="152" t="s">
        <v>122</v>
      </c>
      <c r="C23" s="356"/>
      <c r="D23" s="167">
        <f t="shared" si="8"/>
        <v>244764.7</v>
      </c>
      <c r="E23" s="160">
        <f t="shared" si="11"/>
        <v>76109.700000000012</v>
      </c>
      <c r="F23" s="160">
        <v>109407.1</v>
      </c>
      <c r="G23" s="160">
        <v>59247.9</v>
      </c>
      <c r="H23" s="160">
        <v>0</v>
      </c>
      <c r="I23" s="153">
        <f t="shared" si="9"/>
        <v>185769.2</v>
      </c>
      <c r="J23" s="160">
        <v>34932.1</v>
      </c>
      <c r="K23" s="160">
        <v>98028.3</v>
      </c>
      <c r="L23" s="160">
        <v>52808.800000000003</v>
      </c>
      <c r="M23" s="160">
        <v>0</v>
      </c>
      <c r="N23" s="172" t="s">
        <v>144</v>
      </c>
      <c r="O23" s="165">
        <f t="shared" si="7"/>
        <v>0.75897055416896309</v>
      </c>
      <c r="P23" s="156">
        <f t="shared" si="7"/>
        <v>0.45897040718857113</v>
      </c>
      <c r="Q23" s="156">
        <f t="shared" si="7"/>
        <v>0.89599578089538978</v>
      </c>
      <c r="R23" s="156">
        <f t="shared" si="7"/>
        <v>0.89131935477881918</v>
      </c>
    </row>
    <row r="24" spans="1:21" ht="93" customHeight="1" x14ac:dyDescent="0.2">
      <c r="A24" s="151"/>
      <c r="B24" s="152" t="s">
        <v>61</v>
      </c>
      <c r="C24" s="356"/>
      <c r="D24" s="167">
        <f t="shared" si="8"/>
        <v>220690.60000000003</v>
      </c>
      <c r="E24" s="160">
        <f t="shared" si="11"/>
        <v>76109.700000000012</v>
      </c>
      <c r="F24" s="160">
        <v>93807.1</v>
      </c>
      <c r="G24" s="160">
        <v>50773.8</v>
      </c>
      <c r="H24" s="160">
        <v>0</v>
      </c>
      <c r="I24" s="153">
        <f t="shared" si="9"/>
        <v>38057.899999999994</v>
      </c>
      <c r="J24" s="160">
        <v>5611.8</v>
      </c>
      <c r="K24" s="160">
        <v>21211.3</v>
      </c>
      <c r="L24" s="160">
        <v>11234.8</v>
      </c>
      <c r="M24" s="160">
        <v>0</v>
      </c>
      <c r="N24" s="172" t="s">
        <v>145</v>
      </c>
      <c r="O24" s="165">
        <f t="shared" si="7"/>
        <v>0.17244912107720034</v>
      </c>
      <c r="P24" s="156">
        <f t="shared" si="7"/>
        <v>7.3733045853550852E-2</v>
      </c>
      <c r="Q24" s="156">
        <f t="shared" si="7"/>
        <v>0.22611614685881984</v>
      </c>
      <c r="R24" s="156">
        <f t="shared" si="7"/>
        <v>0.22127160070745144</v>
      </c>
    </row>
    <row r="25" spans="1:21" ht="55.9" customHeight="1" x14ac:dyDescent="0.2">
      <c r="A25" s="151"/>
      <c r="B25" s="152" t="s">
        <v>123</v>
      </c>
      <c r="C25" s="356"/>
      <c r="D25" s="358"/>
      <c r="E25" s="358"/>
      <c r="F25" s="358"/>
      <c r="G25" s="358"/>
      <c r="H25" s="358"/>
      <c r="I25" s="358"/>
      <c r="J25" s="358"/>
      <c r="K25" s="358"/>
      <c r="L25" s="358"/>
      <c r="M25" s="358"/>
      <c r="N25" s="358"/>
      <c r="O25" s="165"/>
      <c r="P25" s="156"/>
      <c r="Q25" s="156"/>
      <c r="R25" s="156"/>
    </row>
    <row r="26" spans="1:21" ht="72" customHeight="1" x14ac:dyDescent="0.2">
      <c r="A26" s="151" t="s">
        <v>23</v>
      </c>
      <c r="B26" s="152" t="s">
        <v>35</v>
      </c>
      <c r="C26" s="356"/>
      <c r="D26" s="167">
        <f>E26+F26+G26+H26</f>
        <v>378957.10000000003</v>
      </c>
      <c r="E26" s="160">
        <v>371377.9</v>
      </c>
      <c r="F26" s="160">
        <v>7579.2</v>
      </c>
      <c r="G26" s="160">
        <v>0</v>
      </c>
      <c r="H26" s="160">
        <v>0</v>
      </c>
      <c r="I26" s="153">
        <f>J26+K26+L26+M26</f>
        <v>243638.69999999998</v>
      </c>
      <c r="J26" s="160">
        <v>238765.9</v>
      </c>
      <c r="K26" s="160">
        <v>4872.8</v>
      </c>
      <c r="L26" s="160">
        <v>0</v>
      </c>
      <c r="M26" s="160">
        <v>0</v>
      </c>
      <c r="N26" s="164" t="s">
        <v>135</v>
      </c>
      <c r="O26" s="165">
        <f>I26/D26</f>
        <v>0.64291894781757608</v>
      </c>
      <c r="P26" s="156">
        <f t="shared" ref="P26:Q28" si="12">J26/E26</f>
        <v>0.64291897821598964</v>
      </c>
      <c r="Q26" s="156">
        <f t="shared" si="12"/>
        <v>0.64291745830694536</v>
      </c>
      <c r="R26" s="156"/>
    </row>
    <row r="27" spans="1:21" ht="64.900000000000006" customHeight="1" x14ac:dyDescent="0.2">
      <c r="A27" s="151" t="s">
        <v>24</v>
      </c>
      <c r="B27" s="152" t="s">
        <v>36</v>
      </c>
      <c r="C27" s="356"/>
      <c r="D27" s="167">
        <f t="shared" ref="D27:D28" si="13">E27+F27+G27+H27</f>
        <v>599789</v>
      </c>
      <c r="E27" s="160">
        <v>587793.19999999995</v>
      </c>
      <c r="F27" s="160">
        <v>11995.8</v>
      </c>
      <c r="G27" s="160">
        <v>0</v>
      </c>
      <c r="H27" s="160">
        <v>0</v>
      </c>
      <c r="I27" s="153">
        <f t="shared" ref="I27:I28" si="14">J27+K27+L27+M27</f>
        <v>554684.29999999993</v>
      </c>
      <c r="J27" s="160">
        <v>543590.6</v>
      </c>
      <c r="K27" s="160">
        <v>11093.7</v>
      </c>
      <c r="L27" s="160">
        <v>0</v>
      </c>
      <c r="M27" s="160">
        <v>0</v>
      </c>
      <c r="N27" s="164" t="s">
        <v>130</v>
      </c>
      <c r="O27" s="165">
        <f t="shared" ref="O27:O28" si="15">I27/D27</f>
        <v>0.92479905433410736</v>
      </c>
      <c r="P27" s="156">
        <f t="shared" si="12"/>
        <v>0.92479906198302397</v>
      </c>
      <c r="Q27" s="156">
        <f t="shared" si="12"/>
        <v>0.92479867953783834</v>
      </c>
      <c r="R27" s="156"/>
    </row>
    <row r="28" spans="1:21" ht="65.45" customHeight="1" x14ac:dyDescent="0.2">
      <c r="A28" s="151" t="s">
        <v>25</v>
      </c>
      <c r="B28" s="152" t="s">
        <v>37</v>
      </c>
      <c r="C28" s="356"/>
      <c r="D28" s="167">
        <f t="shared" si="13"/>
        <v>263073.09999999998</v>
      </c>
      <c r="E28" s="160">
        <v>257811.6</v>
      </c>
      <c r="F28" s="160">
        <v>5261.5</v>
      </c>
      <c r="G28" s="160">
        <v>0</v>
      </c>
      <c r="H28" s="160">
        <v>0</v>
      </c>
      <c r="I28" s="153">
        <f t="shared" si="14"/>
        <v>249618.9</v>
      </c>
      <c r="J28" s="160">
        <v>244626.5</v>
      </c>
      <c r="K28" s="160">
        <v>4992.3999999999996</v>
      </c>
      <c r="L28" s="160">
        <v>0</v>
      </c>
      <c r="M28" s="160">
        <v>0</v>
      </c>
      <c r="N28" s="164" t="s">
        <v>131</v>
      </c>
      <c r="O28" s="165">
        <f t="shared" si="15"/>
        <v>0.94885756088326789</v>
      </c>
      <c r="P28" s="156">
        <f t="shared" si="12"/>
        <v>0.94885761540597857</v>
      </c>
      <c r="Q28" s="156">
        <f t="shared" si="12"/>
        <v>0.94885488929012629</v>
      </c>
      <c r="R28" s="156"/>
    </row>
    <row r="29" spans="1:21" ht="15.75" x14ac:dyDescent="0.25">
      <c r="O29" s="173"/>
      <c r="P29" s="174"/>
      <c r="Q29" s="174"/>
      <c r="R29" s="174"/>
      <c r="S29" s="175"/>
    </row>
    <row r="30" spans="1:21" ht="12.6" customHeight="1" x14ac:dyDescent="0.25">
      <c r="B30" s="148" t="s">
        <v>115</v>
      </c>
      <c r="O30" s="173"/>
      <c r="P30" s="174"/>
      <c r="Q30" s="174"/>
      <c r="R30" s="174"/>
      <c r="S30" s="175"/>
    </row>
    <row r="31" spans="1:21" ht="13.15" customHeight="1" x14ac:dyDescent="0.25">
      <c r="B31" s="171" t="s">
        <v>100</v>
      </c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3"/>
      <c r="P31" s="174"/>
      <c r="Q31" s="174"/>
      <c r="R31" s="174"/>
      <c r="S31" s="175"/>
    </row>
    <row r="32" spans="1:21" ht="20.45" hidden="1" customHeight="1" x14ac:dyDescent="0.2">
      <c r="B32" s="359" t="s">
        <v>101</v>
      </c>
      <c r="C32" s="359"/>
      <c r="D32" s="359"/>
      <c r="E32" s="359"/>
      <c r="F32" s="359"/>
      <c r="G32" s="359"/>
      <c r="H32" s="359"/>
      <c r="I32" s="359"/>
      <c r="J32" s="359"/>
      <c r="K32" s="359"/>
      <c r="L32" s="359"/>
      <c r="M32" s="359"/>
      <c r="N32" s="359"/>
    </row>
    <row r="33" spans="1:19" ht="2.4500000000000002" hidden="1" customHeight="1" x14ac:dyDescent="0.2"/>
    <row r="34" spans="1:19" ht="15.6" hidden="1" customHeight="1" x14ac:dyDescent="0.2">
      <c r="B34" s="360" t="s">
        <v>102</v>
      </c>
      <c r="C34" s="360"/>
      <c r="D34" s="360"/>
      <c r="E34" s="360"/>
      <c r="F34" s="361"/>
      <c r="G34" s="361"/>
      <c r="H34" s="361"/>
      <c r="I34" s="349" t="s">
        <v>103</v>
      </c>
      <c r="J34" s="349"/>
      <c r="K34" s="349"/>
      <c r="L34" s="349"/>
    </row>
    <row r="35" spans="1:19" hidden="1" x14ac:dyDescent="0.2">
      <c r="F35" s="355" t="s">
        <v>52</v>
      </c>
      <c r="G35" s="355"/>
      <c r="H35" s="355"/>
    </row>
    <row r="36" spans="1:19" hidden="1" x14ac:dyDescent="0.2">
      <c r="B36" s="362" t="s">
        <v>5</v>
      </c>
      <c r="C36" s="362"/>
      <c r="D36" s="362"/>
      <c r="E36" s="362"/>
      <c r="F36" s="362"/>
      <c r="G36" s="362"/>
    </row>
    <row r="37" spans="1:19" hidden="1" x14ac:dyDescent="0.2"/>
    <row r="38" spans="1:19" ht="9" hidden="1" customHeight="1" x14ac:dyDescent="0.2">
      <c r="B38" s="363" t="s">
        <v>104</v>
      </c>
      <c r="C38" s="363"/>
      <c r="D38" s="363"/>
      <c r="E38" s="363"/>
      <c r="F38" s="361"/>
      <c r="G38" s="361"/>
      <c r="H38" s="361"/>
      <c r="I38" s="349" t="s">
        <v>103</v>
      </c>
      <c r="J38" s="349"/>
      <c r="K38" s="349"/>
      <c r="L38" s="349"/>
    </row>
    <row r="39" spans="1:19" hidden="1" x14ac:dyDescent="0.2">
      <c r="F39" s="355" t="s">
        <v>52</v>
      </c>
      <c r="G39" s="355"/>
      <c r="H39" s="355"/>
    </row>
    <row r="40" spans="1:19" ht="3.6" hidden="1" customHeight="1" x14ac:dyDescent="0.2"/>
    <row r="41" spans="1:19" hidden="1" x14ac:dyDescent="0.2">
      <c r="B41" s="176" t="s">
        <v>105</v>
      </c>
    </row>
    <row r="42" spans="1:19" hidden="1" x14ac:dyDescent="0.2">
      <c r="B42" s="177" t="s">
        <v>106</v>
      </c>
    </row>
    <row r="43" spans="1:19" hidden="1" x14ac:dyDescent="0.2"/>
    <row r="44" spans="1:19" hidden="1" x14ac:dyDescent="0.2">
      <c r="A44" s="178" t="s">
        <v>115</v>
      </c>
      <c r="B44" s="179"/>
      <c r="C44" s="180"/>
      <c r="D44" s="180"/>
      <c r="E44" s="180"/>
      <c r="F44" s="180"/>
      <c r="G44" s="180"/>
      <c r="H44" s="180"/>
      <c r="I44" s="181"/>
      <c r="J44" s="181"/>
      <c r="K44" s="181"/>
      <c r="L44" s="181"/>
      <c r="M44" s="181"/>
      <c r="N44" s="181"/>
      <c r="O44" s="180"/>
      <c r="P44" s="180"/>
      <c r="Q44" s="182"/>
      <c r="R44" s="179"/>
      <c r="S44" s="183"/>
    </row>
    <row r="45" spans="1:19" hidden="1" x14ac:dyDescent="0.2">
      <c r="A45" s="178"/>
      <c r="B45" s="364"/>
      <c r="C45" s="364"/>
      <c r="D45" s="364"/>
      <c r="E45" s="364"/>
      <c r="F45" s="364"/>
      <c r="G45" s="364"/>
      <c r="H45" s="364"/>
      <c r="I45" s="364"/>
      <c r="J45" s="364"/>
      <c r="K45" s="364"/>
      <c r="L45" s="364"/>
      <c r="M45" s="364"/>
      <c r="N45" s="364"/>
      <c r="O45" s="364"/>
      <c r="P45" s="364"/>
      <c r="Q45" s="364"/>
      <c r="R45" s="364"/>
      <c r="S45" s="183"/>
    </row>
    <row r="46" spans="1:19" hidden="1" x14ac:dyDescent="0.2">
      <c r="A46" s="178" t="s">
        <v>114</v>
      </c>
      <c r="B46" s="184"/>
      <c r="C46" s="185"/>
      <c r="D46" s="185"/>
      <c r="E46" s="185"/>
      <c r="F46" s="185"/>
      <c r="G46" s="185"/>
      <c r="H46" s="185"/>
      <c r="I46" s="186"/>
      <c r="J46" s="186"/>
      <c r="K46" s="186"/>
      <c r="L46" s="186"/>
      <c r="M46" s="186"/>
      <c r="N46" s="186"/>
      <c r="O46" s="185"/>
      <c r="P46" s="185"/>
      <c r="R46" s="184"/>
    </row>
    <row r="47" spans="1:19" ht="15.75" hidden="1" x14ac:dyDescent="0.25">
      <c r="A47" s="187"/>
      <c r="B47" s="188"/>
      <c r="C47" s="189"/>
      <c r="D47" s="189"/>
      <c r="E47" s="189"/>
      <c r="F47" s="189"/>
      <c r="G47" s="189"/>
      <c r="H47" s="189"/>
      <c r="I47" s="190"/>
      <c r="J47" s="190"/>
      <c r="K47" s="190"/>
      <c r="L47" s="190"/>
      <c r="M47" s="190"/>
      <c r="N47" s="191"/>
      <c r="O47" s="174"/>
      <c r="P47" s="174"/>
      <c r="Q47" s="174"/>
      <c r="R47" s="174"/>
      <c r="S47" s="192"/>
    </row>
    <row r="48" spans="1:19" ht="40.15" customHeight="1" x14ac:dyDescent="0.25">
      <c r="A48" s="365" t="s">
        <v>136</v>
      </c>
      <c r="B48" s="365"/>
      <c r="C48" s="365"/>
      <c r="D48" s="365"/>
      <c r="E48" s="365"/>
      <c r="F48" s="365"/>
      <c r="G48" s="365"/>
      <c r="H48" s="365"/>
      <c r="I48" s="365"/>
      <c r="J48" s="365"/>
      <c r="K48" s="365"/>
      <c r="L48" s="365"/>
      <c r="M48" s="365"/>
      <c r="N48" s="365"/>
      <c r="O48" s="173"/>
      <c r="P48" s="174"/>
      <c r="Q48" s="174"/>
      <c r="R48" s="174"/>
      <c r="S48" s="175"/>
    </row>
    <row r="49" spans="1:19" ht="15.75" x14ac:dyDescent="0.25">
      <c r="A49" s="187"/>
      <c r="B49" s="188"/>
      <c r="C49" s="188"/>
      <c r="D49" s="188"/>
      <c r="E49" s="173"/>
      <c r="F49" s="173"/>
      <c r="G49" s="173"/>
      <c r="H49" s="173"/>
      <c r="I49" s="193"/>
      <c r="J49" s="193"/>
      <c r="K49" s="193"/>
      <c r="L49" s="193"/>
      <c r="M49" s="193"/>
      <c r="N49" s="193"/>
      <c r="O49" s="173"/>
      <c r="P49" s="174"/>
      <c r="Q49" s="174"/>
      <c r="R49" s="174"/>
      <c r="S49" s="175"/>
    </row>
    <row r="50" spans="1:19" ht="15.75" x14ac:dyDescent="0.25">
      <c r="A50" s="187"/>
      <c r="B50" s="366" t="s">
        <v>5</v>
      </c>
      <c r="C50" s="366"/>
      <c r="D50" s="366"/>
      <c r="E50" s="366"/>
      <c r="F50" s="366"/>
      <c r="G50" s="366"/>
      <c r="H50" s="366"/>
      <c r="I50" s="366"/>
      <c r="J50" s="366"/>
      <c r="K50" s="366"/>
      <c r="L50" s="366"/>
      <c r="M50" s="366"/>
      <c r="N50" s="190"/>
      <c r="O50" s="189"/>
      <c r="P50" s="174"/>
      <c r="Q50" s="174"/>
      <c r="R50" s="174"/>
      <c r="S50" s="175"/>
    </row>
    <row r="51" spans="1:19" ht="15.75" x14ac:dyDescent="0.25">
      <c r="A51" s="187"/>
      <c r="B51" s="188"/>
      <c r="C51" s="188"/>
      <c r="D51" s="188"/>
      <c r="E51" s="189"/>
      <c r="F51" s="189"/>
      <c r="G51" s="189"/>
      <c r="H51" s="189"/>
      <c r="I51" s="190"/>
      <c r="J51" s="190"/>
      <c r="K51" s="190"/>
      <c r="L51" s="190"/>
      <c r="M51" s="190"/>
      <c r="N51" s="190"/>
      <c r="O51" s="189"/>
      <c r="P51" s="174"/>
      <c r="Q51" s="174"/>
      <c r="R51" s="174"/>
      <c r="S51" s="175"/>
    </row>
    <row r="52" spans="1:19" ht="33.6" customHeight="1" x14ac:dyDescent="0.25">
      <c r="A52" s="194"/>
      <c r="B52" s="195"/>
      <c r="C52" s="195"/>
      <c r="D52" s="195" t="s">
        <v>29</v>
      </c>
      <c r="E52" s="189"/>
      <c r="F52" s="189"/>
      <c r="G52" s="189"/>
      <c r="H52" s="189"/>
      <c r="I52" s="190"/>
      <c r="J52" s="190"/>
      <c r="K52" s="190"/>
      <c r="L52" s="190"/>
      <c r="M52" s="190"/>
      <c r="N52" s="190"/>
      <c r="O52" s="189"/>
      <c r="P52" s="174"/>
      <c r="Q52" s="174"/>
      <c r="R52" s="174"/>
      <c r="S52" s="175"/>
    </row>
    <row r="53" spans="1:19" ht="42.6" customHeight="1" x14ac:dyDescent="0.25">
      <c r="A53" s="194"/>
      <c r="B53" s="195"/>
      <c r="C53" s="195"/>
      <c r="D53" s="195" t="s">
        <v>67</v>
      </c>
      <c r="E53" s="189"/>
      <c r="F53" s="189"/>
      <c r="G53" s="189"/>
      <c r="H53" s="189"/>
      <c r="I53" s="190"/>
      <c r="J53" s="190"/>
      <c r="K53" s="190"/>
      <c r="L53" s="190"/>
      <c r="M53" s="190"/>
      <c r="N53" s="190"/>
      <c r="O53" s="189"/>
      <c r="P53" s="174" t="s">
        <v>26</v>
      </c>
      <c r="Q53" s="174"/>
      <c r="R53" s="174"/>
      <c r="S53" s="175"/>
    </row>
    <row r="54" spans="1:19" ht="15.75" x14ac:dyDescent="0.25">
      <c r="A54" s="187"/>
      <c r="B54" s="188"/>
      <c r="C54" s="188"/>
      <c r="D54" s="188"/>
      <c r="E54" s="196"/>
      <c r="F54" s="196"/>
      <c r="G54" s="196"/>
      <c r="H54" s="196"/>
      <c r="I54" s="197"/>
      <c r="J54" s="197"/>
      <c r="K54" s="197"/>
      <c r="L54" s="197"/>
      <c r="M54" s="197"/>
      <c r="N54" s="197"/>
      <c r="O54" s="196"/>
      <c r="P54" s="198"/>
      <c r="Q54" s="198"/>
      <c r="R54" s="174"/>
      <c r="S54" s="175"/>
    </row>
    <row r="55" spans="1:19" ht="238.15" customHeight="1" x14ac:dyDescent="0.25">
      <c r="A55" s="187"/>
      <c r="B55" s="188"/>
      <c r="C55" s="188"/>
      <c r="D55" s="188"/>
      <c r="E55" s="173"/>
      <c r="F55" s="173"/>
      <c r="G55" s="173"/>
      <c r="H55" s="173"/>
      <c r="I55" s="193"/>
      <c r="J55" s="193"/>
      <c r="K55" s="193"/>
      <c r="L55" s="193"/>
      <c r="M55" s="193"/>
      <c r="N55" s="193"/>
      <c r="O55" s="173"/>
      <c r="P55" s="198"/>
      <c r="Q55" s="198"/>
      <c r="R55" s="174"/>
      <c r="S55" s="175"/>
    </row>
    <row r="56" spans="1:19" ht="15" x14ac:dyDescent="0.25">
      <c r="A56" s="187"/>
      <c r="B56" s="367" t="s">
        <v>27</v>
      </c>
      <c r="C56" s="367"/>
      <c r="D56" s="367"/>
      <c r="E56" s="367"/>
      <c r="F56" s="367"/>
      <c r="G56" s="367"/>
      <c r="H56" s="199"/>
      <c r="I56" s="200"/>
      <c r="J56" s="200"/>
      <c r="K56" s="200"/>
      <c r="L56" s="200"/>
      <c r="M56" s="200"/>
      <c r="N56" s="200"/>
      <c r="O56" s="199"/>
      <c r="P56" s="198"/>
      <c r="Q56" s="198"/>
      <c r="R56" s="174"/>
      <c r="S56" s="175"/>
    </row>
    <row r="57" spans="1:19" ht="15" x14ac:dyDescent="0.25">
      <c r="A57" s="187"/>
      <c r="B57" s="367" t="s">
        <v>28</v>
      </c>
      <c r="C57" s="367"/>
      <c r="D57" s="367"/>
      <c r="E57" s="367"/>
      <c r="F57" s="367"/>
      <c r="G57" s="201"/>
      <c r="H57" s="202"/>
      <c r="I57" s="203"/>
      <c r="J57" s="203"/>
      <c r="K57" s="203"/>
      <c r="L57" s="203"/>
      <c r="M57" s="203"/>
      <c r="N57" s="203"/>
      <c r="O57" s="202"/>
      <c r="P57" s="198"/>
      <c r="Q57" s="198"/>
      <c r="R57" s="174"/>
      <c r="S57" s="175"/>
    </row>
  </sheetData>
  <mergeCells count="35">
    <mergeCell ref="B45:R45"/>
    <mergeCell ref="A48:N48"/>
    <mergeCell ref="B50:M50"/>
    <mergeCell ref="B56:G56"/>
    <mergeCell ref="B57:F57"/>
    <mergeCell ref="F39:H39"/>
    <mergeCell ref="C12:C28"/>
    <mergeCell ref="A15:B15"/>
    <mergeCell ref="D15:M15"/>
    <mergeCell ref="D25:N25"/>
    <mergeCell ref="B32:N32"/>
    <mergeCell ref="B34:E34"/>
    <mergeCell ref="F34:H34"/>
    <mergeCell ref="I34:L34"/>
    <mergeCell ref="F35:H35"/>
    <mergeCell ref="B36:G36"/>
    <mergeCell ref="B38:E38"/>
    <mergeCell ref="F38:H38"/>
    <mergeCell ref="I38:L38"/>
    <mergeCell ref="A2:N2"/>
    <mergeCell ref="A3:N3"/>
    <mergeCell ref="A4:N4"/>
    <mergeCell ref="A6:A10"/>
    <mergeCell ref="B6:B10"/>
    <mergeCell ref="C6:C10"/>
    <mergeCell ref="D6:M6"/>
    <mergeCell ref="N6:N10"/>
    <mergeCell ref="D7:H7"/>
    <mergeCell ref="I7:M7"/>
    <mergeCell ref="D8:H8"/>
    <mergeCell ref="I8:M8"/>
    <mergeCell ref="D9:D10"/>
    <mergeCell ref="E9:H9"/>
    <mergeCell ref="I9:I10"/>
    <mergeCell ref="J9:M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H16"/>
  <sheetViews>
    <sheetView workbookViewId="0">
      <selection activeCell="I8" sqref="I8"/>
    </sheetView>
  </sheetViews>
  <sheetFormatPr defaultRowHeight="15" x14ac:dyDescent="0.25"/>
  <cols>
    <col min="1" max="1" width="3.42578125" customWidth="1"/>
    <col min="2" max="2" width="21.28515625" customWidth="1"/>
    <col min="3" max="3" width="7.85546875" customWidth="1"/>
    <col min="4" max="4" width="5.7109375" hidden="1" customWidth="1"/>
    <col min="5" max="5" width="5.85546875" hidden="1" customWidth="1"/>
    <col min="6" max="6" width="6" hidden="1" customWidth="1"/>
    <col min="7" max="7" width="6.5703125" hidden="1" customWidth="1"/>
    <col min="8" max="8" width="5" hidden="1" customWidth="1"/>
    <col min="9" max="9" width="6.140625" customWidth="1"/>
    <col min="10" max="10" width="5.5703125" customWidth="1"/>
    <col min="11" max="11" width="6.28515625" customWidth="1"/>
    <col min="12" max="12" width="5.7109375" customWidth="1"/>
    <col min="13" max="13" width="4.85546875" customWidth="1"/>
    <col min="14" max="14" width="5.28515625" customWidth="1"/>
    <col min="15" max="15" width="6.140625" customWidth="1"/>
    <col min="16" max="16" width="5.5703125" customWidth="1"/>
    <col min="17" max="17" width="5" customWidth="1"/>
    <col min="18" max="18" width="4.85546875" customWidth="1"/>
    <col min="19" max="19" width="99.85546875" customWidth="1"/>
  </cols>
  <sheetData>
    <row r="1" ht="9.6" customHeight="1" x14ac:dyDescent="0.25"/>
    <row r="2" ht="19.7" customHeight="1" x14ac:dyDescent="0.25"/>
    <row r="3" ht="14.45" customHeight="1" x14ac:dyDescent="0.25"/>
    <row r="4" ht="10.5" customHeight="1" x14ac:dyDescent="0.25"/>
    <row r="5" ht="20.25" customHeight="1" x14ac:dyDescent="0.25"/>
    <row r="7" ht="15.95" customHeight="1" x14ac:dyDescent="0.25"/>
    <row r="8" ht="23.25" customHeight="1" x14ac:dyDescent="0.25"/>
    <row r="9" ht="13.9" customHeight="1" x14ac:dyDescent="0.25"/>
    <row r="10" ht="12" customHeight="1" x14ac:dyDescent="0.25"/>
    <row r="11" ht="38.450000000000003" customHeight="1" x14ac:dyDescent="0.25"/>
    <row r="12" ht="216.75" customHeight="1" x14ac:dyDescent="0.25"/>
    <row r="13" ht="27.75" customHeight="1" x14ac:dyDescent="0.25"/>
    <row r="14" ht="79.5" customHeight="1" x14ac:dyDescent="0.25"/>
    <row r="15" ht="65.25" customHeight="1" x14ac:dyDescent="0.25"/>
    <row r="16" ht="66.7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Старый</vt:lpstr>
      <vt:lpstr>ДКС</vt:lpstr>
      <vt:lpstr>Форма</vt:lpstr>
      <vt:lpstr>Отчет по форме</vt:lpstr>
      <vt:lpstr>3 кв. 2022</vt:lpstr>
      <vt:lpstr>Замена ДКС</vt:lpstr>
      <vt:lpstr>'Отчет по форме'!Область_печати</vt:lpstr>
      <vt:lpstr>Старый!Область_печати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Кривец Светлана</dc:creator>
  <cp:lastModifiedBy>Капканова Елена Николаевна</cp:lastModifiedBy>
  <cp:lastPrinted>2025-10-07T06:13:50Z</cp:lastPrinted>
  <dcterms:created xsi:type="dcterms:W3CDTF">2014-04-10T11:59:16Z</dcterms:created>
  <dcterms:modified xsi:type="dcterms:W3CDTF">2025-10-07T06:17:34Z</dcterms:modified>
</cp:coreProperties>
</file>